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8580"/>
  </bookViews>
  <sheets>
    <sheet name="連結貸借対照表" sheetId="5" r:id="rId1"/>
    <sheet name="連結行政コスト計算書" sheetId="6" r:id="rId2"/>
    <sheet name="連結純資産変動計算書" sheetId="7" r:id="rId3"/>
  </sheets>
  <externalReferences>
    <externalReference r:id="rId4"/>
  </externalReferences>
  <definedNames>
    <definedName name="CSV">#REF!</definedName>
    <definedName name="CSVDATA">#REF!</definedName>
    <definedName name="_xlnm.Print_Area" localSheetId="1">連結行政コスト計算書!$B$1:$P$42</definedName>
    <definedName name="_xlnm.Print_Area" localSheetId="2">連結純資産変動計算書!$B$1:$S$28</definedName>
    <definedName name="_xlnm.Print_Area" localSheetId="0">連結貸借対照表!$C$1:$AB$64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5" i="7" l="1"/>
  <c r="V25" i="7"/>
  <c r="AD55" i="5"/>
  <c r="AD51" i="5" s="1"/>
  <c r="AD46" i="5"/>
  <c r="AD40" i="5"/>
  <c r="AD36" i="5"/>
  <c r="AD25" i="5"/>
  <c r="AE13" i="5"/>
  <c r="AD9" i="5"/>
  <c r="AE7" i="5"/>
  <c r="U23" i="7"/>
  <c r="U22" i="7"/>
  <c r="U21" i="7"/>
  <c r="U12" i="7"/>
  <c r="U11" i="7"/>
  <c r="X10" i="7"/>
  <c r="X13" i="7" s="1"/>
  <c r="X25" i="7" s="1"/>
  <c r="X26" i="7" s="1"/>
  <c r="W10" i="7"/>
  <c r="W13" i="7" s="1"/>
  <c r="U9" i="7"/>
  <c r="U8" i="7"/>
  <c r="R37" i="6"/>
  <c r="R32" i="6"/>
  <c r="R28" i="6"/>
  <c r="R23" i="6"/>
  <c r="R19" i="6"/>
  <c r="R14" i="6"/>
  <c r="R9" i="6"/>
  <c r="AE22" i="5" l="1"/>
  <c r="AD39" i="5"/>
  <c r="AD8" i="5"/>
  <c r="U13" i="7"/>
  <c r="U25" i="7" s="1"/>
  <c r="U26" i="7" s="1"/>
  <c r="U10" i="7"/>
  <c r="R8" i="6"/>
  <c r="R7" i="6" s="1"/>
  <c r="R31" i="6" s="1"/>
  <c r="R40" i="6" s="1"/>
  <c r="AD7" i="5" l="1"/>
  <c r="AE24" i="5" l="1"/>
  <c r="AD62" i="5"/>
  <c r="AE61" i="5" s="1"/>
  <c r="AE62" i="5" l="1"/>
  <c r="AE25" i="5"/>
</calcChain>
</file>

<file path=xl/sharedStrings.xml><?xml version="1.0" encoding="utf-8"?>
<sst xmlns="http://schemas.openxmlformats.org/spreadsheetml/2006/main" count="382" uniqueCount="255">
  <si>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</si>
  <si>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</si>
  <si>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</si>
  <si>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</si>
  <si>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</si>
  <si>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</si>
  <si>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</si>
  <si>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</si>
  <si>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</si>
  <si>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</si>
  <si>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</si>
  <si>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</si>
  <si>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</si>
  <si>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</si>
  <si>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</si>
  <si>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</si>
  <si>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</si>
  <si>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</si>
  <si>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</si>
  <si>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</si>
  <si>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</si>
  <si>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</si>
  <si>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</si>
  <si>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</si>
  <si>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</si>
  <si>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</si>
  <si>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</si>
  <si>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</si>
  <si>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</si>
  <si>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</si>
  <si>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</si>
  <si>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</si>
  <si>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</si>
  <si>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</si>
  <si>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</si>
  <si>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</si>
  <si>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</si>
  <si>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</si>
  <si>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</si>
  <si>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</si>
  <si>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</si>
  <si>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</si>
  <si>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</si>
  <si>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</si>
  <si>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</si>
  <si>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</si>
  <si>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</si>
  <si>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</si>
  <si>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</si>
  <si>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</si>
  <si>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</si>
  <si>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</si>
  <si>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</si>
  <si>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</si>
  <si>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</si>
  <si>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</si>
  <si>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</si>
  <si>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</si>
  <si>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</si>
  <si>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</si>
  <si>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</si>
  <si>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</si>
  <si>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</si>
  <si>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</si>
  <si>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</si>
  <si>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</si>
  <si>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</si>
  <si>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</si>
  <si>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</si>
  <si>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</si>
  <si>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</si>
  <si>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</si>
  <si>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</si>
  <si>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</si>
  <si>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</si>
  <si>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</si>
  <si>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</si>
  <si>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</si>
  <si>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</si>
  <si>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</si>
  <si>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</si>
  <si>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</si>
  <si>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</si>
  <si>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</si>
  <si>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</si>
  <si>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</si>
  <si>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</si>
  <si>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</si>
  <si>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</si>
  <si>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</si>
  <si>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</si>
  <si>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</si>
  <si>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</si>
  <si>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</si>
  <si>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</si>
  <si>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</si>
  <si>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</si>
  <si>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</si>
  <si>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</si>
  <si>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</si>
  <si>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</si>
  <si>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</si>
  <si>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</si>
  <si>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</si>
  <si>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</si>
  <si>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</si>
  <si>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</si>
  <si>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</si>
  <si>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</si>
  <si>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</si>
  <si>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</si>
  <si>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</si>
  <si>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</si>
  <si>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</si>
  <si>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</si>
  <si>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</si>
  <si>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</si>
  <si>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</si>
  <si>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</si>
  <si>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</si>
  <si>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</si>
  <si>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</si>
  <si>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</si>
  <si>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</si>
  <si>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</si>
  <si>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</si>
  <si>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</si>
  <si>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</si>
  <si>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</si>
  <si>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</si>
  <si>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</si>
  <si>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1765000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</si>
  <si>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</si>
  <si>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</si>
  <si>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</si>
  <si>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</si>
  <si>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</si>
  <si>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</si>
  <si>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</si>
  <si>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</si>
  <si>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</si>
  <si>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</si>
  <si>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</si>
  <si>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</si>
  <si>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</si>
  <si>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</si>
  <si>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</si>
  <si>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</si>
  <si>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</si>
  <si>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</si>
  <si>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</si>
  <si>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</si>
  <si>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</si>
  <si>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</si>
  <si>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</si>
  <si>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</si>
  <si>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</si>
  <si>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</si>
  <si>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</si>
  <si>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</si>
  <si>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</si>
  <si>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</si>
  <si>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</si>
  <si>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</si>
  <si>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</si>
  <si>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</si>
  <si>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</si>
  <si>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</si>
  <si>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</si>
  <si>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</si>
  <si>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</si>
  <si>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</si>
  <si>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</si>
  <si>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</si>
  <si>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</si>
  <si>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</si>
  <si>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</si>
  <si>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</si>
  <si>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</si>
  <si>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</si>
  <si>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</si>
  <si>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</si>
  <si>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</si>
  <si>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</si>
  <si>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</si>
  <si>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</si>
  <si>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</si>
  <si>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</si>
  <si>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</si>
  <si>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</si>
  <si>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</si>
  <si>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</si>
  <si>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</si>
  <si>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</si>
  <si>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</si>
  <si>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</si>
  <si>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</si>
  <si>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</si>
  <si>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</si>
  <si>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</si>
  <si>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</si>
  <si>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</si>
  <si>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</si>
  <si>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</si>
  <si>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</si>
  <si>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</si>
  <si>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</si>
  <si>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</si>
  <si>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</si>
  <si>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</si>
  <si>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</si>
  <si>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</si>
  <si>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</si>
  <si>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</si>
  <si>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</si>
  <si>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</si>
  <si>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</si>
  <si>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</si>
  <si>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</si>
  <si>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他団体出資等分の増加</t>
  </si>
  <si>
    <t>他団体出資等分の減少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</si>
  <si>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</si>
  <si>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</si>
  <si>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</si>
  <si>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</si>
  <si>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</si>
  <si>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</si>
  <si>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</si>
  <si>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</si>
  <si>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</si>
  <si>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</si>
  <si>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</si>
  <si>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</si>
  <si>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</si>
  <si>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</si>
  <si>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</si>
  <si>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</si>
  <si>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</si>
  <si>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</si>
  <si>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3132000</t>
  </si>
  <si>
    <t>3133000</t>
  </si>
  <si>
    <t>3134000</t>
  </si>
  <si>
    <t>（単位：千円）</t>
  </si>
  <si>
    <t>-</t>
    <phoneticPr fontId="2"/>
  </si>
  <si>
    <t>連結行政コスト計算書</t>
  </si>
  <si>
    <t>自　平成２８年４月１日　</t>
    <phoneticPr fontId="11"/>
  </si>
  <si>
    <t>至　平成２９年３月３１日</t>
    <phoneticPr fontId="11"/>
  </si>
  <si>
    <t>-</t>
    <phoneticPr fontId="11"/>
  </si>
  <si>
    <t>-</t>
    <phoneticPr fontId="11"/>
  </si>
  <si>
    <t>※</t>
  </si>
  <si>
    <t>連結純資産変動計算書</t>
  </si>
  <si>
    <t>連結貸借対照表</t>
  </si>
  <si>
    <t>（平成２９年３月３１日現在）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</si>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</sst>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213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179" fontId="9" fillId="0" borderId="9" xfId="8" applyNumberFormat="1" applyFont="1" applyFill="1" applyBorder="1" applyAlignment="1">
      <alignment horizontal="center"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176" fontId="1" fillId="2" borderId="0" xfId="0" applyNumberFormat="1" applyFont="1" applyFill="1">
      <alignment vertical="center"/>
    </xf>
    <xf numFmtId="176" fontId="4" fillId="0" borderId="0" xfId="8" applyNumberFormat="1" applyFont="1" applyFill="1" applyAlignment="1">
      <alignment vertical="center"/>
    </xf>
    <xf numFmtId="176" fontId="4" fillId="0" borderId="0" xfId="5" applyNumberFormat="1" applyFont="1" applyFill="1" applyAlignment="1">
      <alignment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76" fontId="1" fillId="0" borderId="43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41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6" fontId="1" fillId="0" borderId="39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Q72"/>
  <sheetViews>
    <sheetView showGridLines="0" tabSelected="1" topLeftCell="C1" zoomScale="85" zoomScaleNormal="85" zoomScaleSheetLayoutView="85" workbookViewId="0">
      <selection activeCell="AH17" sqref="AH17"/>
    </sheetView>
  </sheetViews>
  <sheetFormatPr defaultRowHeight="12.75" x14ac:dyDescent="0.15"/>
  <cols>
    <col min="1" max="1" width="0" style="7" hidden="1" customWidth="1"/>
    <col min="2" max="2" width="9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0" width="0" style="9" hidden="1" customWidth="1"/>
    <col min="31" max="31" width="9" style="9" hidden="1" customWidth="1"/>
    <col min="32" max="16384" width="9" style="9"/>
  </cols>
  <sheetData>
    <row r="1" spans="1:43" s="6" customFormat="1" ht="13.5" x14ac:dyDescent="0.1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43" ht="23.25" customHeight="1" x14ac:dyDescent="0.25">
      <c r="C2" s="8"/>
      <c r="D2" s="172" t="s">
        <v>251</v>
      </c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</row>
    <row r="3" spans="1:43" ht="21" customHeight="1" x14ac:dyDescent="0.15">
      <c r="D3" s="173" t="s">
        <v>252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</row>
    <row r="4" spans="1:43" s="11" customFormat="1" ht="16.5" customHeight="1" thickBot="1" x14ac:dyDescent="0.2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242</v>
      </c>
      <c r="AB4" s="13"/>
    </row>
    <row r="5" spans="1:43" s="16" customFormat="1" ht="14.25" customHeight="1" thickBot="1" x14ac:dyDescent="0.2">
      <c r="A5" s="15" t="s">
        <v>227</v>
      </c>
      <c r="B5" s="15" t="s">
        <v>228</v>
      </c>
      <c r="D5" s="169" t="s">
        <v>0</v>
      </c>
      <c r="E5" s="170"/>
      <c r="F5" s="170"/>
      <c r="G5" s="170"/>
      <c r="H5" s="170"/>
      <c r="I5" s="170"/>
      <c r="J5" s="170"/>
      <c r="K5" s="174"/>
      <c r="L5" s="174"/>
      <c r="M5" s="174"/>
      <c r="N5" s="174"/>
      <c r="O5" s="174"/>
      <c r="P5" s="175" t="s">
        <v>229</v>
      </c>
      <c r="Q5" s="176"/>
      <c r="R5" s="170" t="s">
        <v>0</v>
      </c>
      <c r="S5" s="170"/>
      <c r="T5" s="170"/>
      <c r="U5" s="170"/>
      <c r="V5" s="170"/>
      <c r="W5" s="170"/>
      <c r="X5" s="170"/>
      <c r="Y5" s="170"/>
      <c r="Z5" s="175" t="s">
        <v>229</v>
      </c>
      <c r="AA5" s="176"/>
    </row>
    <row r="6" spans="1:43" ht="14.65" customHeight="1" x14ac:dyDescent="0.15">
      <c r="D6" s="17" t="s">
        <v>230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231</v>
      </c>
      <c r="S6" s="19"/>
      <c r="T6" s="19"/>
      <c r="U6" s="19"/>
      <c r="V6" s="19"/>
      <c r="W6" s="19"/>
      <c r="X6" s="19"/>
      <c r="Y6" s="18"/>
      <c r="Z6" s="21"/>
      <c r="AA6" s="23"/>
      <c r="AP6" s="158"/>
      <c r="AQ6" s="158"/>
    </row>
    <row r="7" spans="1:43" ht="14.65" customHeight="1" x14ac:dyDescent="0.15">
      <c r="A7" s="7" t="s">
        <v>3</v>
      </c>
      <c r="B7" s="7" t="s">
        <v>99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587631166</v>
      </c>
      <c r="Q7" s="26" t="s">
        <v>249</v>
      </c>
      <c r="R7" s="19"/>
      <c r="S7" s="19" t="s">
        <v>100</v>
      </c>
      <c r="T7" s="19"/>
      <c r="U7" s="19"/>
      <c r="V7" s="19"/>
      <c r="W7" s="19"/>
      <c r="X7" s="19"/>
      <c r="Y7" s="18"/>
      <c r="Z7" s="25">
        <v>136708560</v>
      </c>
      <c r="AA7" s="27"/>
      <c r="AD7" s="9">
        <f>IF(AND(AD8="-",AD36="-",AD39="-"),"-",SUM(AD8,AD36,AD39))</f>
        <v>587631166476</v>
      </c>
      <c r="AE7" s="9">
        <f>IF(COUNTIF(AE8:AE12,"-")=COUNTA(AE8:AE12),"-",SUM(AE8:AE12))</f>
        <v>136708560288</v>
      </c>
      <c r="AP7" s="158"/>
      <c r="AQ7" s="158"/>
    </row>
    <row r="8" spans="1:43" ht="14.65" customHeight="1" x14ac:dyDescent="0.15">
      <c r="A8" s="7" t="s">
        <v>5</v>
      </c>
      <c r="B8" s="7" t="s">
        <v>101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558473117</v>
      </c>
      <c r="Q8" s="26" t="s">
        <v>249</v>
      </c>
      <c r="R8" s="19"/>
      <c r="S8" s="19"/>
      <c r="T8" s="19" t="s">
        <v>253</v>
      </c>
      <c r="U8" s="19"/>
      <c r="V8" s="19"/>
      <c r="W8" s="19"/>
      <c r="X8" s="19"/>
      <c r="Y8" s="18"/>
      <c r="Z8" s="25">
        <v>74580118</v>
      </c>
      <c r="AA8" s="27"/>
      <c r="AD8" s="9">
        <f>IF(AND(AD9="-",AD25="-",COUNTIF(AD34:AD35,"-")=COUNTA(AD34:AD35)),"-",SUM(AD9,AD25,AD34:AD35))</f>
        <v>558473116769</v>
      </c>
      <c r="AE8" s="9">
        <v>74580117910</v>
      </c>
      <c r="AP8" s="158"/>
      <c r="AQ8" s="158"/>
    </row>
    <row r="9" spans="1:43" ht="14.65" customHeight="1" x14ac:dyDescent="0.15">
      <c r="A9" s="7" t="s">
        <v>7</v>
      </c>
      <c r="B9" s="7" t="s">
        <v>102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254640881</v>
      </c>
      <c r="Q9" s="26"/>
      <c r="R9" s="19"/>
      <c r="S9" s="19"/>
      <c r="T9" s="19" t="s">
        <v>103</v>
      </c>
      <c r="U9" s="19"/>
      <c r="V9" s="19"/>
      <c r="W9" s="19"/>
      <c r="X9" s="19"/>
      <c r="Y9" s="18"/>
      <c r="Z9" s="25">
        <v>3365499</v>
      </c>
      <c r="AA9" s="27"/>
      <c r="AD9" s="9">
        <f>IF(COUNTIF(AD10:AD24,"-")=COUNTA(AD10:AD24),"-",SUM(AD10:AD24))</f>
        <v>254640881225</v>
      </c>
      <c r="AE9" s="9">
        <v>3365499187</v>
      </c>
      <c r="AP9" s="158"/>
      <c r="AQ9" s="158"/>
    </row>
    <row r="10" spans="1:43" ht="14.65" customHeight="1" x14ac:dyDescent="0.15">
      <c r="A10" s="7" t="s">
        <v>9</v>
      </c>
      <c r="B10" s="7" t="s">
        <v>104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173611072</v>
      </c>
      <c r="Q10" s="26"/>
      <c r="R10" s="19"/>
      <c r="S10" s="19"/>
      <c r="T10" s="19" t="s">
        <v>105</v>
      </c>
      <c r="U10" s="19"/>
      <c r="V10" s="19"/>
      <c r="W10" s="19"/>
      <c r="X10" s="19"/>
      <c r="Y10" s="18"/>
      <c r="Z10" s="25">
        <v>19755903</v>
      </c>
      <c r="AA10" s="27"/>
      <c r="AD10" s="9">
        <v>173611072075</v>
      </c>
      <c r="AE10" s="9">
        <v>19755902782</v>
      </c>
      <c r="AP10" s="158"/>
      <c r="AQ10" s="158"/>
    </row>
    <row r="11" spans="1:43" ht="14.65" customHeight="1" x14ac:dyDescent="0.15">
      <c r="A11" s="7" t="s">
        <v>12</v>
      </c>
      <c r="B11" s="7" t="s">
        <v>106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243</v>
      </c>
      <c r="Q11" s="26"/>
      <c r="R11" s="19"/>
      <c r="S11" s="19"/>
      <c r="T11" s="19" t="s">
        <v>107</v>
      </c>
      <c r="U11" s="19"/>
      <c r="V11" s="19"/>
      <c r="W11" s="19"/>
      <c r="X11" s="19"/>
      <c r="Y11" s="18"/>
      <c r="Z11" s="25">
        <v>4630</v>
      </c>
      <c r="AA11" s="27"/>
      <c r="AD11" s="9" t="s">
        <v>11</v>
      </c>
      <c r="AE11" s="9">
        <v>4630000</v>
      </c>
      <c r="AP11" s="158"/>
      <c r="AQ11" s="158"/>
    </row>
    <row r="12" spans="1:43" ht="14.65" customHeight="1" x14ac:dyDescent="0.15">
      <c r="A12" s="7" t="s">
        <v>14</v>
      </c>
      <c r="B12" s="7" t="s">
        <v>108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171923320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39002410</v>
      </c>
      <c r="AA12" s="27"/>
      <c r="AD12" s="9">
        <v>171923320178</v>
      </c>
      <c r="AE12" s="9">
        <v>39002410409</v>
      </c>
      <c r="AP12" s="158"/>
      <c r="AQ12" s="158"/>
    </row>
    <row r="13" spans="1:43" ht="14.65" customHeight="1" x14ac:dyDescent="0.15">
      <c r="A13" s="7" t="s">
        <v>16</v>
      </c>
      <c r="B13" s="7" t="s">
        <v>109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-99541927</v>
      </c>
      <c r="Q13" s="26"/>
      <c r="R13" s="19"/>
      <c r="S13" s="19" t="s">
        <v>110</v>
      </c>
      <c r="T13" s="19"/>
      <c r="U13" s="19"/>
      <c r="V13" s="19"/>
      <c r="W13" s="19"/>
      <c r="X13" s="19"/>
      <c r="Y13" s="18"/>
      <c r="Z13" s="25">
        <v>13529197</v>
      </c>
      <c r="AA13" s="27"/>
      <c r="AD13" s="9">
        <v>-99541927462</v>
      </c>
      <c r="AE13" s="9">
        <f>IF(COUNTIF(AE14:AE21,"-")=COUNTA(AE14:AE21),"-",SUM(AE14:AE21))</f>
        <v>13529197289</v>
      </c>
      <c r="AP13" s="158"/>
      <c r="AQ13" s="158"/>
    </row>
    <row r="14" spans="1:43" ht="14.65" customHeight="1" x14ac:dyDescent="0.15">
      <c r="A14" s="7" t="s">
        <v>18</v>
      </c>
      <c r="B14" s="7" t="s">
        <v>111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24296118</v>
      </c>
      <c r="Q14" s="26"/>
      <c r="R14" s="19"/>
      <c r="S14" s="19"/>
      <c r="T14" s="19" t="s">
        <v>254</v>
      </c>
      <c r="U14" s="19"/>
      <c r="V14" s="19"/>
      <c r="W14" s="19"/>
      <c r="X14" s="19"/>
      <c r="Y14" s="18"/>
      <c r="Z14" s="25">
        <v>8306652</v>
      </c>
      <c r="AA14" s="27"/>
      <c r="AD14" s="9">
        <v>24296118384</v>
      </c>
      <c r="AE14" s="9">
        <v>8306651627</v>
      </c>
      <c r="AP14" s="158"/>
      <c r="AQ14" s="158"/>
    </row>
    <row r="15" spans="1:43" ht="14.65" customHeight="1" x14ac:dyDescent="0.15">
      <c r="A15" s="7" t="s">
        <v>20</v>
      </c>
      <c r="B15" s="7" t="s">
        <v>112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-15732104</v>
      </c>
      <c r="Q15" s="26"/>
      <c r="R15" s="19"/>
      <c r="S15" s="19"/>
      <c r="T15" s="19" t="s">
        <v>113</v>
      </c>
      <c r="U15" s="19"/>
      <c r="V15" s="19"/>
      <c r="W15" s="19"/>
      <c r="X15" s="19"/>
      <c r="Y15" s="18"/>
      <c r="Z15" s="25">
        <v>1508685</v>
      </c>
      <c r="AA15" s="27"/>
      <c r="AD15" s="9">
        <v>-15732103950</v>
      </c>
      <c r="AE15" s="9">
        <v>1508685127</v>
      </c>
      <c r="AP15" s="158"/>
      <c r="AQ15" s="158"/>
    </row>
    <row r="16" spans="1:43" ht="14.65" customHeight="1" x14ac:dyDescent="0.15">
      <c r="A16" s="7" t="s">
        <v>22</v>
      </c>
      <c r="B16" s="7" t="s">
        <v>114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243</v>
      </c>
      <c r="Q16" s="26"/>
      <c r="R16" s="19"/>
      <c r="S16" s="19"/>
      <c r="T16" s="19" t="s">
        <v>115</v>
      </c>
      <c r="U16" s="19"/>
      <c r="V16" s="19"/>
      <c r="W16" s="19"/>
      <c r="X16" s="19"/>
      <c r="Y16" s="18"/>
      <c r="Z16" s="25">
        <v>1687</v>
      </c>
      <c r="AA16" s="27"/>
      <c r="AD16" s="9" t="s">
        <v>11</v>
      </c>
      <c r="AE16" s="9">
        <v>1687282</v>
      </c>
      <c r="AP16" s="158"/>
      <c r="AQ16" s="158"/>
    </row>
    <row r="17" spans="1:43" ht="14.65" customHeight="1" x14ac:dyDescent="0.15">
      <c r="A17" s="7" t="s">
        <v>24</v>
      </c>
      <c r="B17" s="7" t="s">
        <v>116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243</v>
      </c>
      <c r="Q17" s="26"/>
      <c r="R17" s="18"/>
      <c r="S17" s="19"/>
      <c r="T17" s="19" t="s">
        <v>117</v>
      </c>
      <c r="U17" s="19"/>
      <c r="V17" s="19"/>
      <c r="W17" s="19"/>
      <c r="X17" s="19"/>
      <c r="Y17" s="18"/>
      <c r="Z17" s="25">
        <v>62855</v>
      </c>
      <c r="AA17" s="27"/>
      <c r="AD17" s="9" t="s">
        <v>11</v>
      </c>
      <c r="AE17" s="9">
        <v>62854953</v>
      </c>
      <c r="AP17" s="158"/>
      <c r="AQ17" s="158"/>
    </row>
    <row r="18" spans="1:43" ht="14.65" customHeight="1" x14ac:dyDescent="0.15">
      <c r="A18" s="7" t="s">
        <v>26</v>
      </c>
      <c r="B18" s="7" t="s">
        <v>118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243</v>
      </c>
      <c r="Q18" s="26"/>
      <c r="R18" s="18"/>
      <c r="S18" s="19"/>
      <c r="T18" s="19" t="s">
        <v>119</v>
      </c>
      <c r="U18" s="19"/>
      <c r="V18" s="19"/>
      <c r="W18" s="19"/>
      <c r="X18" s="19"/>
      <c r="Y18" s="18"/>
      <c r="Z18" s="25">
        <v>117530</v>
      </c>
      <c r="AA18" s="27"/>
      <c r="AD18" s="9" t="s">
        <v>11</v>
      </c>
      <c r="AE18" s="9">
        <v>117529711</v>
      </c>
      <c r="AP18" s="158"/>
      <c r="AQ18" s="158"/>
    </row>
    <row r="19" spans="1:43" ht="14.65" customHeight="1" x14ac:dyDescent="0.15">
      <c r="A19" s="7" t="s">
        <v>28</v>
      </c>
      <c r="B19" s="7" t="s">
        <v>120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243</v>
      </c>
      <c r="Q19" s="26"/>
      <c r="R19" s="19"/>
      <c r="S19" s="19"/>
      <c r="T19" s="19" t="s">
        <v>121</v>
      </c>
      <c r="U19" s="19"/>
      <c r="V19" s="19"/>
      <c r="W19" s="19"/>
      <c r="X19" s="19"/>
      <c r="Y19" s="18"/>
      <c r="Z19" s="25">
        <v>1299961</v>
      </c>
      <c r="AA19" s="27"/>
      <c r="AD19" s="9" t="s">
        <v>11</v>
      </c>
      <c r="AE19" s="9">
        <v>1299961380</v>
      </c>
      <c r="AP19" s="158"/>
      <c r="AQ19" s="158"/>
    </row>
    <row r="20" spans="1:43" ht="14.65" customHeight="1" x14ac:dyDescent="0.15">
      <c r="A20" s="7" t="s">
        <v>30</v>
      </c>
      <c r="B20" s="7" t="s">
        <v>122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243</v>
      </c>
      <c r="Q20" s="26"/>
      <c r="R20" s="19"/>
      <c r="S20" s="19"/>
      <c r="T20" s="19" t="s">
        <v>123</v>
      </c>
      <c r="U20" s="19"/>
      <c r="V20" s="19"/>
      <c r="W20" s="19"/>
      <c r="X20" s="19"/>
      <c r="Y20" s="18"/>
      <c r="Z20" s="25">
        <v>1900005</v>
      </c>
      <c r="AA20" s="27"/>
      <c r="AD20" s="9" t="s">
        <v>11</v>
      </c>
      <c r="AE20" s="9">
        <v>1900005018</v>
      </c>
      <c r="AP20" s="158"/>
      <c r="AQ20" s="158"/>
    </row>
    <row r="21" spans="1:43" ht="14.65" customHeight="1" x14ac:dyDescent="0.15">
      <c r="A21" s="7" t="s">
        <v>32</v>
      </c>
      <c r="B21" s="7" t="s">
        <v>124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243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331822</v>
      </c>
      <c r="AA21" s="27"/>
      <c r="AD21" s="9" t="s">
        <v>11</v>
      </c>
      <c r="AE21" s="9">
        <v>331822191</v>
      </c>
      <c r="AP21" s="158"/>
      <c r="AQ21" s="158"/>
    </row>
    <row r="22" spans="1:43" ht="14.65" customHeight="1" x14ac:dyDescent="0.15">
      <c r="A22" s="7" t="s">
        <v>34</v>
      </c>
      <c r="B22" s="7" t="s">
        <v>97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243</v>
      </c>
      <c r="Q22" s="26"/>
      <c r="R22" s="159" t="s">
        <v>98</v>
      </c>
      <c r="S22" s="160"/>
      <c r="T22" s="160"/>
      <c r="U22" s="160"/>
      <c r="V22" s="160"/>
      <c r="W22" s="160"/>
      <c r="X22" s="160"/>
      <c r="Y22" s="160"/>
      <c r="Z22" s="30">
        <v>150237758</v>
      </c>
      <c r="AA22" s="31" t="s">
        <v>249</v>
      </c>
      <c r="AD22" s="9" t="s">
        <v>11</v>
      </c>
      <c r="AE22" s="9">
        <f>IF(AND(AE7="-",AE13="-"),"-",SUM(AE7,AE13))</f>
        <v>150237757577</v>
      </c>
      <c r="AP22" s="158"/>
      <c r="AQ22" s="158"/>
    </row>
    <row r="23" spans="1:43" ht="14.65" customHeight="1" x14ac:dyDescent="0.15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243</v>
      </c>
      <c r="Q23" s="26"/>
      <c r="R23" s="19" t="s">
        <v>232</v>
      </c>
      <c r="S23" s="32"/>
      <c r="T23" s="32"/>
      <c r="U23" s="32"/>
      <c r="V23" s="32"/>
      <c r="W23" s="32"/>
      <c r="X23" s="32"/>
      <c r="Y23" s="32"/>
      <c r="Z23" s="33"/>
      <c r="AA23" s="34"/>
      <c r="AD23" s="9" t="s">
        <v>11</v>
      </c>
      <c r="AP23" s="158"/>
      <c r="AQ23" s="158"/>
    </row>
    <row r="24" spans="1:43" ht="14.65" customHeight="1" x14ac:dyDescent="0.15">
      <c r="A24" s="7" t="s">
        <v>38</v>
      </c>
      <c r="B24" s="7" t="s">
        <v>127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84402</v>
      </c>
      <c r="Q24" s="26"/>
      <c r="R24" s="19"/>
      <c r="S24" s="19" t="s">
        <v>128</v>
      </c>
      <c r="T24" s="19"/>
      <c r="U24" s="19"/>
      <c r="V24" s="19"/>
      <c r="W24" s="19"/>
      <c r="X24" s="19"/>
      <c r="Y24" s="18"/>
      <c r="Z24" s="25">
        <v>591612766</v>
      </c>
      <c r="AA24" s="27"/>
      <c r="AD24" s="9">
        <v>84402000</v>
      </c>
      <c r="AE24" s="9">
        <f>IF(AND(AD7="-",AD54="-",AD55="-"),"-",SUM(AD7,AD54,AD55))</f>
        <v>591612766311</v>
      </c>
      <c r="AP24" s="158"/>
      <c r="AQ24" s="158"/>
    </row>
    <row r="25" spans="1:43" ht="14.65" customHeight="1" x14ac:dyDescent="0.15">
      <c r="A25" s="7" t="s">
        <v>40</v>
      </c>
      <c r="B25" s="7" t="s">
        <v>129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298196418</v>
      </c>
      <c r="Q25" s="26"/>
      <c r="R25" s="19"/>
      <c r="S25" s="18" t="s">
        <v>130</v>
      </c>
      <c r="T25" s="19"/>
      <c r="U25" s="19"/>
      <c r="V25" s="19"/>
      <c r="W25" s="19"/>
      <c r="X25" s="19"/>
      <c r="Y25" s="18"/>
      <c r="Z25" s="25">
        <v>-129448024</v>
      </c>
      <c r="AA25" s="27"/>
      <c r="AD25" s="9">
        <f>IF(COUNTIF(AD26:AD33,"-")=COUNTA(AD26:AD33),"-",SUM(AD26:AD33))</f>
        <v>298196418261</v>
      </c>
      <c r="AE25" s="9">
        <f>IF(AND(AE61="-",AE24="-",AE26="-"),"-",SUM(AE61)-SUM(AE24,AE26))</f>
        <v>-129448024086</v>
      </c>
      <c r="AP25" s="158"/>
      <c r="AQ25" s="158"/>
    </row>
    <row r="26" spans="1:43" ht="14.65" customHeight="1" x14ac:dyDescent="0.15">
      <c r="A26" s="7" t="s">
        <v>42</v>
      </c>
      <c r="B26" s="7" t="s">
        <v>131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88783483</v>
      </c>
      <c r="Q26" s="26"/>
      <c r="R26" s="19"/>
      <c r="S26" s="19" t="s">
        <v>132</v>
      </c>
      <c r="T26" s="19"/>
      <c r="U26" s="19"/>
      <c r="V26" s="19"/>
      <c r="W26" s="19"/>
      <c r="X26" s="19"/>
      <c r="Y26" s="18"/>
      <c r="Z26" s="25">
        <v>351412</v>
      </c>
      <c r="AA26" s="27"/>
      <c r="AD26" s="9">
        <v>88783482742</v>
      </c>
      <c r="AE26" s="9">
        <v>351412011</v>
      </c>
      <c r="AP26" s="158"/>
      <c r="AQ26" s="158"/>
    </row>
    <row r="27" spans="1:43" ht="14.65" customHeight="1" x14ac:dyDescent="0.15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4041519</v>
      </c>
      <c r="Q27" s="26"/>
      <c r="R27" s="24"/>
      <c r="S27" s="19"/>
      <c r="T27" s="19"/>
      <c r="U27" s="19"/>
      <c r="V27" s="19"/>
      <c r="W27" s="19"/>
      <c r="X27" s="19"/>
      <c r="Y27" s="18"/>
      <c r="Z27" s="25"/>
      <c r="AA27" s="35"/>
      <c r="AD27" s="9">
        <v>4041519038</v>
      </c>
      <c r="AP27" s="158"/>
      <c r="AQ27" s="158"/>
    </row>
    <row r="28" spans="1:43" ht="14.65" customHeight="1" x14ac:dyDescent="0.15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-2465451</v>
      </c>
      <c r="Q28" s="26"/>
      <c r="R28" s="161"/>
      <c r="S28" s="162"/>
      <c r="T28" s="162"/>
      <c r="U28" s="162"/>
      <c r="V28" s="162"/>
      <c r="W28" s="162"/>
      <c r="X28" s="162"/>
      <c r="Y28" s="162"/>
      <c r="Z28" s="25"/>
      <c r="AA28" s="27"/>
      <c r="AD28" s="9">
        <v>-2465450884</v>
      </c>
      <c r="AP28" s="158"/>
      <c r="AQ28" s="158"/>
    </row>
    <row r="29" spans="1:43" ht="14.65" customHeight="1" x14ac:dyDescent="0.15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318436244</v>
      </c>
      <c r="Q29" s="26"/>
      <c r="R29" s="19"/>
      <c r="S29" s="32"/>
      <c r="T29" s="32"/>
      <c r="U29" s="32"/>
      <c r="V29" s="32"/>
      <c r="W29" s="32"/>
      <c r="X29" s="32"/>
      <c r="Y29" s="32"/>
      <c r="Z29" s="33"/>
      <c r="AA29" s="36"/>
      <c r="AD29" s="9">
        <v>318436244304</v>
      </c>
      <c r="AP29" s="158"/>
      <c r="AQ29" s="158"/>
    </row>
    <row r="30" spans="1:43" ht="14.65" customHeight="1" x14ac:dyDescent="0.15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-111373851</v>
      </c>
      <c r="Q30" s="26"/>
      <c r="R30" s="19"/>
      <c r="S30" s="19"/>
      <c r="T30" s="19"/>
      <c r="U30" s="19"/>
      <c r="V30" s="19"/>
      <c r="W30" s="19"/>
      <c r="X30" s="19"/>
      <c r="Y30" s="18"/>
      <c r="Z30" s="25"/>
      <c r="AA30" s="35"/>
      <c r="AD30" s="9">
        <v>-111373850510</v>
      </c>
      <c r="AP30" s="158"/>
      <c r="AQ30" s="158"/>
    </row>
    <row r="31" spans="1:43" ht="14.65" customHeight="1" x14ac:dyDescent="0.15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7"/>
      <c r="S31" s="18"/>
      <c r="T31" s="18"/>
      <c r="U31" s="18"/>
      <c r="V31" s="18"/>
      <c r="W31" s="18"/>
      <c r="X31" s="18"/>
      <c r="Y31" s="37"/>
      <c r="Z31" s="25"/>
      <c r="AA31" s="35"/>
      <c r="AD31" s="9">
        <v>0</v>
      </c>
      <c r="AP31" s="158"/>
      <c r="AQ31" s="158"/>
    </row>
    <row r="32" spans="1:43" ht="14.65" customHeight="1" x14ac:dyDescent="0.15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18"/>
      <c r="S32" s="18"/>
      <c r="T32" s="18"/>
      <c r="U32" s="18"/>
      <c r="V32" s="18"/>
      <c r="W32" s="18"/>
      <c r="X32" s="18"/>
      <c r="Y32" s="18"/>
      <c r="Z32" s="25"/>
      <c r="AA32" s="35"/>
      <c r="AD32" s="9">
        <v>0</v>
      </c>
      <c r="AP32" s="158"/>
      <c r="AQ32" s="158"/>
    </row>
    <row r="33" spans="1:43" ht="14.65" customHeight="1" x14ac:dyDescent="0.15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774474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D33" s="9">
        <v>774473571</v>
      </c>
      <c r="AP33" s="158"/>
      <c r="AQ33" s="158"/>
    </row>
    <row r="34" spans="1:43" ht="14.65" customHeight="1" x14ac:dyDescent="0.15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16230944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D34" s="9">
        <v>16230943824</v>
      </c>
      <c r="AP34" s="158"/>
      <c r="AQ34" s="158"/>
    </row>
    <row r="35" spans="1:43" ht="14.65" customHeight="1" x14ac:dyDescent="0.15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-10595127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D35" s="9">
        <v>-10595126541</v>
      </c>
      <c r="AP35" s="158"/>
      <c r="AQ35" s="158"/>
    </row>
    <row r="36" spans="1:43" ht="14.65" customHeight="1" x14ac:dyDescent="0.15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5328399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D36" s="9">
        <f>IF(COUNTIF(AD37:AD38,"-")=COUNTA(AD37:AD38),"-",SUM(AD37:AD38))</f>
        <v>5328399236</v>
      </c>
      <c r="AP36" s="158"/>
      <c r="AQ36" s="158"/>
    </row>
    <row r="37" spans="1:43" ht="14.65" customHeight="1" x14ac:dyDescent="0.15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530648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D37" s="9">
        <v>530648303</v>
      </c>
      <c r="AP37" s="158"/>
      <c r="AQ37" s="158"/>
    </row>
    <row r="38" spans="1:43" ht="14.65" customHeight="1" x14ac:dyDescent="0.15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4797751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D38" s="9">
        <v>4797750933</v>
      </c>
      <c r="AP38" s="158"/>
      <c r="AQ38" s="158"/>
    </row>
    <row r="39" spans="1:43" ht="14.65" customHeight="1" x14ac:dyDescent="0.15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23829650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D39" s="9">
        <f>IF(COUNTIF(AD40:AD50,"-")=COUNTA(AD40:AD50),"-",SUM(AD40,AD44:AD46,AD49:AD50))</f>
        <v>23829650471</v>
      </c>
      <c r="AP39" s="158"/>
      <c r="AQ39" s="158"/>
    </row>
    <row r="40" spans="1:43" ht="14.65" customHeight="1" x14ac:dyDescent="0.15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55224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D40" s="9">
        <f>IF(COUNTIF(AD41:AD43,"-")=COUNTA(AD41:AD43),"-",SUM(AD41:AD43))</f>
        <v>55224072</v>
      </c>
      <c r="AP40" s="158"/>
      <c r="AQ40" s="158"/>
    </row>
    <row r="41" spans="1:43" ht="14.65" customHeight="1" x14ac:dyDescent="0.15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29100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D41" s="9">
        <v>29100000</v>
      </c>
      <c r="AP41" s="158"/>
      <c r="AQ41" s="158"/>
    </row>
    <row r="42" spans="1:43" ht="14.65" customHeight="1" x14ac:dyDescent="0.15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26124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D42" s="9">
        <v>26124072</v>
      </c>
      <c r="AP42" s="158"/>
      <c r="AQ42" s="158"/>
    </row>
    <row r="43" spans="1:43" ht="14.65" customHeight="1" x14ac:dyDescent="0.15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243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D43" s="9" t="s">
        <v>11</v>
      </c>
      <c r="AP43" s="158"/>
      <c r="AQ43" s="158"/>
    </row>
    <row r="44" spans="1:43" ht="14.65" customHeight="1" x14ac:dyDescent="0.15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8"/>
      <c r="L44" s="18"/>
      <c r="M44" s="18"/>
      <c r="N44" s="18"/>
      <c r="O44" s="18"/>
      <c r="P44" s="25">
        <v>8121672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D44" s="9">
        <v>8121672035</v>
      </c>
      <c r="AP44" s="158"/>
      <c r="AQ44" s="158"/>
    </row>
    <row r="45" spans="1:43" ht="14.65" customHeight="1" x14ac:dyDescent="0.15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67777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D45" s="9">
        <v>67777000</v>
      </c>
      <c r="AP45" s="158"/>
      <c r="AQ45" s="158"/>
    </row>
    <row r="46" spans="1:43" ht="14.65" customHeight="1" x14ac:dyDescent="0.15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14917864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D46" s="9">
        <f>IF(COUNTIF(AD47:AD48,"-")=COUNTA(AD47:AD48),"-",SUM(AD47:AD48))</f>
        <v>14917864408</v>
      </c>
      <c r="AP46" s="158"/>
      <c r="AQ46" s="158"/>
    </row>
    <row r="47" spans="1:43" ht="14.65" customHeight="1" x14ac:dyDescent="0.15">
      <c r="A47" s="7" t="s">
        <v>74</v>
      </c>
      <c r="D47" s="24"/>
      <c r="E47" s="19"/>
      <c r="F47" s="19"/>
      <c r="G47" s="19"/>
      <c r="H47" s="19" t="s">
        <v>75</v>
      </c>
      <c r="I47" s="19"/>
      <c r="J47" s="19"/>
      <c r="K47" s="18"/>
      <c r="L47" s="18"/>
      <c r="M47" s="18"/>
      <c r="N47" s="18"/>
      <c r="O47" s="18"/>
      <c r="P47" s="25" t="s">
        <v>243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D47" s="9" t="s">
        <v>11</v>
      </c>
      <c r="AP47" s="158"/>
      <c r="AQ47" s="158"/>
    </row>
    <row r="48" spans="1:43" ht="14.65" customHeight="1" x14ac:dyDescent="0.15">
      <c r="A48" s="7" t="s">
        <v>76</v>
      </c>
      <c r="D48" s="24"/>
      <c r="E48" s="18"/>
      <c r="F48" s="19"/>
      <c r="G48" s="19"/>
      <c r="H48" s="19" t="s">
        <v>35</v>
      </c>
      <c r="I48" s="19"/>
      <c r="J48" s="19"/>
      <c r="K48" s="18"/>
      <c r="L48" s="18"/>
      <c r="M48" s="18"/>
      <c r="N48" s="18"/>
      <c r="O48" s="18"/>
      <c r="P48" s="25">
        <v>14917864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D48" s="9">
        <v>14917864408</v>
      </c>
      <c r="AP48" s="158"/>
      <c r="AQ48" s="158"/>
    </row>
    <row r="49" spans="1:43" ht="14.65" customHeight="1" x14ac:dyDescent="0.15">
      <c r="A49" s="7" t="s">
        <v>77</v>
      </c>
      <c r="D49" s="24"/>
      <c r="E49" s="18"/>
      <c r="F49" s="19"/>
      <c r="G49" s="19" t="s">
        <v>35</v>
      </c>
      <c r="H49" s="19"/>
      <c r="I49" s="19"/>
      <c r="J49" s="19"/>
      <c r="K49" s="18"/>
      <c r="L49" s="18"/>
      <c r="M49" s="18"/>
      <c r="N49" s="18"/>
      <c r="O49" s="18"/>
      <c r="P49" s="25">
        <v>1663758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D49" s="9">
        <v>1663757886</v>
      </c>
      <c r="AP49" s="158"/>
      <c r="AQ49" s="158"/>
    </row>
    <row r="50" spans="1:43" ht="14.65" customHeight="1" x14ac:dyDescent="0.15">
      <c r="A50" s="7" t="s">
        <v>78</v>
      </c>
      <c r="D50" s="24"/>
      <c r="E50" s="18"/>
      <c r="F50" s="19"/>
      <c r="G50" s="19" t="s">
        <v>79</v>
      </c>
      <c r="H50" s="19"/>
      <c r="I50" s="19"/>
      <c r="J50" s="19"/>
      <c r="K50" s="18"/>
      <c r="L50" s="18"/>
      <c r="M50" s="18"/>
      <c r="N50" s="18"/>
      <c r="O50" s="18"/>
      <c r="P50" s="25">
        <v>-996645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D50" s="9">
        <v>-996644930</v>
      </c>
      <c r="AP50" s="158"/>
      <c r="AQ50" s="158"/>
    </row>
    <row r="51" spans="1:43" ht="14.65" customHeight="1" x14ac:dyDescent="0.15">
      <c r="A51" s="7" t="s">
        <v>80</v>
      </c>
      <c r="D51" s="24"/>
      <c r="E51" s="18" t="s">
        <v>81</v>
      </c>
      <c r="F51" s="19"/>
      <c r="G51" s="20"/>
      <c r="H51" s="20"/>
      <c r="I51" s="20"/>
      <c r="J51" s="18"/>
      <c r="K51" s="18"/>
      <c r="L51" s="18"/>
      <c r="M51" s="18"/>
      <c r="N51" s="18"/>
      <c r="O51" s="18"/>
      <c r="P51" s="25">
        <v>25122745</v>
      </c>
      <c r="Q51" s="26" t="s">
        <v>249</v>
      </c>
      <c r="R51" s="38"/>
      <c r="S51" s="38"/>
      <c r="T51" s="38"/>
      <c r="U51" s="38"/>
      <c r="V51" s="38"/>
      <c r="W51" s="38"/>
      <c r="X51" s="38"/>
      <c r="Y51" s="38"/>
      <c r="Z51" s="21"/>
      <c r="AA51" s="39"/>
      <c r="AD51" s="9">
        <f>IF(COUNTIF(AD52:AD60,"-")=COUNTA(AD52:AD60),"-",SUM(AD52:AD55,AD58:AD60))</f>
        <v>25122745337</v>
      </c>
      <c r="AP51" s="158"/>
      <c r="AQ51" s="158"/>
    </row>
    <row r="52" spans="1:43" ht="14.65" customHeight="1" x14ac:dyDescent="0.15">
      <c r="A52" s="7" t="s">
        <v>82</v>
      </c>
      <c r="D52" s="24"/>
      <c r="E52" s="18"/>
      <c r="F52" s="19" t="s">
        <v>83</v>
      </c>
      <c r="G52" s="20"/>
      <c r="H52" s="20"/>
      <c r="I52" s="20"/>
      <c r="J52" s="18"/>
      <c r="K52" s="18"/>
      <c r="L52" s="18"/>
      <c r="M52" s="18"/>
      <c r="N52" s="18"/>
      <c r="O52" s="18"/>
      <c r="P52" s="25">
        <v>17349381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D52" s="9">
        <v>17349381124</v>
      </c>
      <c r="AP52" s="158"/>
      <c r="AQ52" s="158"/>
    </row>
    <row r="53" spans="1:43" ht="14.65" customHeight="1" x14ac:dyDescent="0.15">
      <c r="A53" s="7" t="s">
        <v>84</v>
      </c>
      <c r="D53" s="24"/>
      <c r="E53" s="18"/>
      <c r="F53" s="19" t="s">
        <v>85</v>
      </c>
      <c r="G53" s="19"/>
      <c r="H53" s="28"/>
      <c r="I53" s="19"/>
      <c r="J53" s="19"/>
      <c r="K53" s="18"/>
      <c r="L53" s="18"/>
      <c r="M53" s="18"/>
      <c r="N53" s="18"/>
      <c r="O53" s="18"/>
      <c r="P53" s="25">
        <v>3493593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D53" s="9">
        <v>3493592969</v>
      </c>
      <c r="AP53" s="158"/>
      <c r="AQ53" s="158"/>
    </row>
    <row r="54" spans="1:43" ht="14.65" customHeight="1" x14ac:dyDescent="0.15">
      <c r="A54" s="7">
        <v>1500000</v>
      </c>
      <c r="D54" s="24"/>
      <c r="E54" s="18"/>
      <c r="F54" s="19" t="s">
        <v>86</v>
      </c>
      <c r="G54" s="19"/>
      <c r="H54" s="19"/>
      <c r="I54" s="19"/>
      <c r="J54" s="19"/>
      <c r="K54" s="18"/>
      <c r="L54" s="18"/>
      <c r="M54" s="18"/>
      <c r="N54" s="18"/>
      <c r="O54" s="18"/>
      <c r="P54" s="25">
        <v>35868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D54" s="9">
        <v>35868000</v>
      </c>
      <c r="AP54" s="158"/>
      <c r="AQ54" s="158"/>
    </row>
    <row r="55" spans="1:43" ht="14.65" customHeight="1" x14ac:dyDescent="0.15">
      <c r="A55" s="7" t="s">
        <v>87</v>
      </c>
      <c r="D55" s="24"/>
      <c r="E55" s="19"/>
      <c r="F55" s="19" t="s">
        <v>73</v>
      </c>
      <c r="G55" s="19"/>
      <c r="H55" s="28"/>
      <c r="I55" s="19"/>
      <c r="J55" s="19"/>
      <c r="K55" s="18"/>
      <c r="L55" s="18"/>
      <c r="M55" s="18"/>
      <c r="N55" s="18"/>
      <c r="O55" s="18"/>
      <c r="P55" s="25">
        <v>3945732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D55" s="9">
        <f>IF(COUNTIF(AD56:AD57,"-")=COUNTA(AD56:AD57),"-",SUM(AD56:AD57))</f>
        <v>3945731835</v>
      </c>
      <c r="AP55" s="158"/>
      <c r="AQ55" s="158"/>
    </row>
    <row r="56" spans="1:43" ht="14.65" customHeight="1" x14ac:dyDescent="0.15">
      <c r="A56" s="7" t="s">
        <v>88</v>
      </c>
      <c r="D56" s="24"/>
      <c r="E56" s="19"/>
      <c r="F56" s="19"/>
      <c r="G56" s="19" t="s">
        <v>89</v>
      </c>
      <c r="H56" s="19"/>
      <c r="I56" s="19"/>
      <c r="J56" s="19"/>
      <c r="K56" s="18"/>
      <c r="L56" s="18"/>
      <c r="M56" s="18"/>
      <c r="N56" s="18"/>
      <c r="O56" s="18"/>
      <c r="P56" s="25">
        <v>3945732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D56" s="9">
        <v>3945731835</v>
      </c>
      <c r="AP56" s="158"/>
      <c r="AQ56" s="158"/>
    </row>
    <row r="57" spans="1:43" ht="14.65" customHeight="1" x14ac:dyDescent="0.15">
      <c r="A57" s="7" t="s">
        <v>90</v>
      </c>
      <c r="D57" s="24"/>
      <c r="E57" s="19"/>
      <c r="F57" s="19"/>
      <c r="G57" s="19" t="s">
        <v>75</v>
      </c>
      <c r="H57" s="19"/>
      <c r="I57" s="19"/>
      <c r="J57" s="19"/>
      <c r="K57" s="18"/>
      <c r="L57" s="18"/>
      <c r="M57" s="18"/>
      <c r="N57" s="18"/>
      <c r="O57" s="18"/>
      <c r="P57" s="25" t="s">
        <v>243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D57" s="9" t="s">
        <v>11</v>
      </c>
      <c r="AP57" s="158"/>
      <c r="AQ57" s="158"/>
    </row>
    <row r="58" spans="1:43" ht="14.65" customHeight="1" x14ac:dyDescent="0.15">
      <c r="A58" s="7" t="s">
        <v>91</v>
      </c>
      <c r="D58" s="24"/>
      <c r="E58" s="19"/>
      <c r="F58" s="19" t="s">
        <v>92</v>
      </c>
      <c r="G58" s="19"/>
      <c r="H58" s="19"/>
      <c r="I58" s="19"/>
      <c r="J58" s="19"/>
      <c r="K58" s="18"/>
      <c r="L58" s="18"/>
      <c r="M58" s="18"/>
      <c r="N58" s="18"/>
      <c r="O58" s="18"/>
      <c r="P58" s="25">
        <v>106858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D58" s="9">
        <v>106858290</v>
      </c>
      <c r="AP58" s="158"/>
      <c r="AQ58" s="158"/>
    </row>
    <row r="59" spans="1:43" ht="14.65" customHeight="1" x14ac:dyDescent="0.15">
      <c r="A59" s="7" t="s">
        <v>93</v>
      </c>
      <c r="D59" s="24"/>
      <c r="E59" s="19"/>
      <c r="F59" s="19" t="s">
        <v>35</v>
      </c>
      <c r="G59" s="19"/>
      <c r="H59" s="28"/>
      <c r="I59" s="19"/>
      <c r="J59" s="19"/>
      <c r="K59" s="18"/>
      <c r="L59" s="18"/>
      <c r="M59" s="18"/>
      <c r="N59" s="18"/>
      <c r="O59" s="18"/>
      <c r="P59" s="25">
        <v>236337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D59" s="9">
        <v>236336517</v>
      </c>
      <c r="AP59" s="158"/>
      <c r="AQ59" s="158"/>
    </row>
    <row r="60" spans="1:43" ht="14.65" customHeight="1" x14ac:dyDescent="0.15">
      <c r="A60" s="7" t="s">
        <v>94</v>
      </c>
      <c r="D60" s="24"/>
      <c r="E60" s="19"/>
      <c r="F60" s="38" t="s">
        <v>79</v>
      </c>
      <c r="G60" s="19"/>
      <c r="H60" s="19"/>
      <c r="I60" s="19"/>
      <c r="J60" s="19"/>
      <c r="K60" s="18"/>
      <c r="L60" s="18"/>
      <c r="M60" s="18"/>
      <c r="N60" s="18"/>
      <c r="O60" s="18"/>
      <c r="P60" s="25">
        <v>-45023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D60" s="9">
        <v>-45023398</v>
      </c>
      <c r="AP60" s="158"/>
      <c r="AQ60" s="158"/>
    </row>
    <row r="61" spans="1:43" ht="14.65" customHeight="1" thickBot="1" x14ac:dyDescent="0.2">
      <c r="A61" s="7">
        <v>1565000</v>
      </c>
      <c r="B61" s="7" t="s">
        <v>125</v>
      </c>
      <c r="D61" s="24"/>
      <c r="E61" s="19" t="s">
        <v>95</v>
      </c>
      <c r="F61" s="19"/>
      <c r="G61" s="19"/>
      <c r="H61" s="19"/>
      <c r="I61" s="19"/>
      <c r="J61" s="19"/>
      <c r="K61" s="18"/>
      <c r="L61" s="18"/>
      <c r="M61" s="18"/>
      <c r="N61" s="18"/>
      <c r="O61" s="18"/>
      <c r="P61" s="25" t="s">
        <v>243</v>
      </c>
      <c r="Q61" s="26"/>
      <c r="R61" s="163" t="s">
        <v>126</v>
      </c>
      <c r="S61" s="164"/>
      <c r="T61" s="164"/>
      <c r="U61" s="164"/>
      <c r="V61" s="164"/>
      <c r="W61" s="164"/>
      <c r="X61" s="164"/>
      <c r="Y61" s="165"/>
      <c r="Z61" s="40">
        <v>462516154</v>
      </c>
      <c r="AA61" s="41" t="s">
        <v>249</v>
      </c>
      <c r="AD61" s="9" t="s">
        <v>11</v>
      </c>
      <c r="AE61" s="9">
        <f>IF(AND(AD62="-",AE22="-"),"-",SUM(AD62)-SUM(AE22))</f>
        <v>462516154236</v>
      </c>
      <c r="AP61" s="158"/>
      <c r="AQ61" s="158"/>
    </row>
    <row r="62" spans="1:43" ht="14.65" customHeight="1" thickBot="1" x14ac:dyDescent="0.2">
      <c r="A62" s="7" t="s">
        <v>1</v>
      </c>
      <c r="B62" s="7" t="s">
        <v>96</v>
      </c>
      <c r="D62" s="166" t="s">
        <v>2</v>
      </c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8"/>
      <c r="P62" s="42">
        <v>612753912</v>
      </c>
      <c r="Q62" s="43" t="s">
        <v>249</v>
      </c>
      <c r="R62" s="169" t="s">
        <v>233</v>
      </c>
      <c r="S62" s="170"/>
      <c r="T62" s="170"/>
      <c r="U62" s="170"/>
      <c r="V62" s="170"/>
      <c r="W62" s="170"/>
      <c r="X62" s="170"/>
      <c r="Y62" s="171"/>
      <c r="Z62" s="42">
        <v>612753912</v>
      </c>
      <c r="AA62" s="44"/>
      <c r="AD62" s="9">
        <f>IF(AND(AD7="-",AD51="-",AD61="-"),"-",SUM(AD7,AD51,AD61))</f>
        <v>612753911813</v>
      </c>
      <c r="AE62" s="9">
        <f>IF(AND(AE22="-",AE61="-"),"-",SUM(AE22,AE61))</f>
        <v>612753911813</v>
      </c>
      <c r="AP62" s="158"/>
      <c r="AQ62" s="158"/>
    </row>
    <row r="63" spans="1:43" ht="14.65" customHeight="1" x14ac:dyDescent="0.15"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Z63" s="18"/>
      <c r="AA63" s="18"/>
      <c r="AP63" s="158"/>
      <c r="AQ63" s="158"/>
    </row>
    <row r="64" spans="1:43" ht="14.65" customHeight="1" x14ac:dyDescent="0.15">
      <c r="D64" s="46"/>
      <c r="E64" s="47" t="s">
        <v>234</v>
      </c>
      <c r="F64" s="4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Z64" s="45"/>
      <c r="AA64" s="45"/>
      <c r="AP64" s="158"/>
      <c r="AQ64" s="158"/>
    </row>
    <row r="65" spans="42:43" ht="14.65" customHeight="1" x14ac:dyDescent="0.15">
      <c r="AP65" s="158"/>
      <c r="AQ65" s="158"/>
    </row>
    <row r="66" spans="42:43" ht="14.65" customHeight="1" x14ac:dyDescent="0.15">
      <c r="AP66" s="158"/>
      <c r="AQ66" s="158"/>
    </row>
    <row r="67" spans="42:43" ht="14.65" customHeight="1" x14ac:dyDescent="0.15">
      <c r="AP67" s="158"/>
      <c r="AQ67" s="158"/>
    </row>
    <row r="68" spans="42:43" ht="14.65" customHeight="1" x14ac:dyDescent="0.15">
      <c r="AP68" s="158"/>
      <c r="AQ68" s="158"/>
    </row>
    <row r="69" spans="42:43" ht="16.5" customHeight="1" x14ac:dyDescent="0.15">
      <c r="AP69" s="158"/>
      <c r="AQ69" s="158"/>
    </row>
    <row r="70" spans="42:43" ht="14.65" customHeight="1" x14ac:dyDescent="0.15">
      <c r="AP70" s="158"/>
      <c r="AQ70" s="158"/>
    </row>
    <row r="71" spans="42:43" ht="9.75" customHeight="1" x14ac:dyDescent="0.15"/>
    <row r="72" spans="42:43" ht="14.65" customHeight="1" x14ac:dyDescent="0.15"/>
  </sheetData>
  <mergeCells count="11">
    <mergeCell ref="D2:AA2"/>
    <mergeCell ref="D3:AA3"/>
    <mergeCell ref="D5:O5"/>
    <mergeCell ref="P5:Q5"/>
    <mergeCell ref="R5:Y5"/>
    <mergeCell ref="Z5:AA5"/>
    <mergeCell ref="R22:Y22"/>
    <mergeCell ref="R28:Y28"/>
    <mergeCell ref="R61:Y61"/>
    <mergeCell ref="D62:O62"/>
    <mergeCell ref="R62:Y62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P42"/>
  <sheetViews>
    <sheetView topLeftCell="B1" zoomScale="85" zoomScaleNormal="85" zoomScaleSheetLayoutView="100" workbookViewId="0">
      <selection activeCell="T19" sqref="T19"/>
    </sheetView>
  </sheetViews>
  <sheetFormatPr defaultRowHeight="13.5" x14ac:dyDescent="0.1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16384" width="9" style="6"/>
  </cols>
  <sheetData>
    <row r="1" spans="1:42" x14ac:dyDescent="0.15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42" ht="24" x14ac:dyDescent="0.2">
      <c r="C2" s="177" t="s">
        <v>244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51"/>
    </row>
    <row r="3" spans="1:42" ht="17.25" x14ac:dyDescent="0.2">
      <c r="C3" s="178" t="s">
        <v>245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51"/>
    </row>
    <row r="4" spans="1:42" ht="17.25" x14ac:dyDescent="0.2">
      <c r="C4" s="178" t="s">
        <v>246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51"/>
    </row>
    <row r="5" spans="1:42" ht="18" thickBot="1" x14ac:dyDescent="0.25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242</v>
      </c>
      <c r="P5" s="51"/>
    </row>
    <row r="6" spans="1:42" ht="18" thickBot="1" x14ac:dyDescent="0.25">
      <c r="A6" s="50" t="s">
        <v>227</v>
      </c>
      <c r="C6" s="179" t="s">
        <v>0</v>
      </c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1" t="s">
        <v>229</v>
      </c>
      <c r="O6" s="182"/>
      <c r="P6" s="51"/>
    </row>
    <row r="7" spans="1:42" x14ac:dyDescent="0.15">
      <c r="A7" s="50" t="s">
        <v>135</v>
      </c>
      <c r="C7" s="54"/>
      <c r="D7" s="55" t="s">
        <v>136</v>
      </c>
      <c r="E7" s="55"/>
      <c r="F7" s="56"/>
      <c r="G7" s="55"/>
      <c r="H7" s="55"/>
      <c r="I7" s="55"/>
      <c r="J7" s="55"/>
      <c r="K7" s="56"/>
      <c r="L7" s="56"/>
      <c r="M7" s="56"/>
      <c r="N7" s="57">
        <v>180079138</v>
      </c>
      <c r="O7" s="58" t="s">
        <v>249</v>
      </c>
      <c r="P7" s="59"/>
      <c r="R7" s="6">
        <f>IF(AND(R8="-",R23="-"),"-",SUM(R8,R23))</f>
        <v>180079138151</v>
      </c>
      <c r="AP7" s="156"/>
    </row>
    <row r="8" spans="1:42" x14ac:dyDescent="0.15">
      <c r="A8" s="50" t="s">
        <v>137</v>
      </c>
      <c r="C8" s="54"/>
      <c r="D8" s="55"/>
      <c r="E8" s="55" t="s">
        <v>138</v>
      </c>
      <c r="F8" s="55"/>
      <c r="G8" s="55"/>
      <c r="H8" s="55"/>
      <c r="I8" s="55"/>
      <c r="J8" s="55"/>
      <c r="K8" s="56"/>
      <c r="L8" s="56"/>
      <c r="M8" s="56"/>
      <c r="N8" s="57">
        <v>64542781</v>
      </c>
      <c r="O8" s="60" t="s">
        <v>249</v>
      </c>
      <c r="P8" s="59"/>
      <c r="R8" s="6">
        <f>IF(COUNTIF(R9:R22,"-")=COUNTA(R9:R22),"-",SUM(R9,R14,R19))</f>
        <v>64542780755</v>
      </c>
      <c r="AP8" s="156"/>
    </row>
    <row r="9" spans="1:42" x14ac:dyDescent="0.15">
      <c r="A9" s="50" t="s">
        <v>139</v>
      </c>
      <c r="C9" s="54"/>
      <c r="D9" s="55"/>
      <c r="E9" s="55"/>
      <c r="F9" s="55" t="s">
        <v>140</v>
      </c>
      <c r="G9" s="55"/>
      <c r="H9" s="55"/>
      <c r="I9" s="55"/>
      <c r="J9" s="55"/>
      <c r="K9" s="56"/>
      <c r="L9" s="56"/>
      <c r="M9" s="56"/>
      <c r="N9" s="57">
        <v>20957270</v>
      </c>
      <c r="O9" s="60" t="s">
        <v>249</v>
      </c>
      <c r="P9" s="59"/>
      <c r="R9" s="6">
        <f>IF(COUNTIF(R10:R13,"-")=COUNTA(R10:R13),"-",SUM(R10:R13))</f>
        <v>20957269613</v>
      </c>
      <c r="AP9" s="156"/>
    </row>
    <row r="10" spans="1:42" x14ac:dyDescent="0.15">
      <c r="A10" s="50" t="s">
        <v>141</v>
      </c>
      <c r="C10" s="54"/>
      <c r="D10" s="55"/>
      <c r="E10" s="55"/>
      <c r="F10" s="55"/>
      <c r="G10" s="55" t="s">
        <v>142</v>
      </c>
      <c r="H10" s="55"/>
      <c r="I10" s="55"/>
      <c r="J10" s="55"/>
      <c r="K10" s="56"/>
      <c r="L10" s="56"/>
      <c r="M10" s="56"/>
      <c r="N10" s="57">
        <v>18860094</v>
      </c>
      <c r="O10" s="60"/>
      <c r="P10" s="59"/>
      <c r="R10" s="6">
        <v>18860094345</v>
      </c>
      <c r="AP10" s="156"/>
    </row>
    <row r="11" spans="1:42" x14ac:dyDescent="0.15">
      <c r="A11" s="50" t="s">
        <v>143</v>
      </c>
      <c r="C11" s="54"/>
      <c r="D11" s="55"/>
      <c r="E11" s="55"/>
      <c r="F11" s="55"/>
      <c r="G11" s="55" t="s">
        <v>144</v>
      </c>
      <c r="H11" s="55"/>
      <c r="I11" s="55"/>
      <c r="J11" s="55"/>
      <c r="K11" s="56"/>
      <c r="L11" s="56"/>
      <c r="M11" s="56"/>
      <c r="N11" s="57">
        <v>1175602</v>
      </c>
      <c r="O11" s="60"/>
      <c r="P11" s="59"/>
      <c r="R11" s="6">
        <v>1175601505</v>
      </c>
      <c r="AP11" s="156"/>
    </row>
    <row r="12" spans="1:42" x14ac:dyDescent="0.15">
      <c r="A12" s="50" t="s">
        <v>145</v>
      </c>
      <c r="C12" s="54"/>
      <c r="D12" s="55"/>
      <c r="E12" s="55"/>
      <c r="F12" s="55"/>
      <c r="G12" s="55" t="s">
        <v>146</v>
      </c>
      <c r="H12" s="55"/>
      <c r="I12" s="55"/>
      <c r="J12" s="55"/>
      <c r="K12" s="56"/>
      <c r="L12" s="56"/>
      <c r="M12" s="56"/>
      <c r="N12" s="57">
        <v>23762</v>
      </c>
      <c r="O12" s="60"/>
      <c r="P12" s="59"/>
      <c r="R12" s="6">
        <v>23762371</v>
      </c>
      <c r="AP12" s="156"/>
    </row>
    <row r="13" spans="1:42" x14ac:dyDescent="0.15">
      <c r="A13" s="50" t="s">
        <v>147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897811</v>
      </c>
      <c r="O13" s="60"/>
      <c r="P13" s="59"/>
      <c r="R13" s="6">
        <v>897811392</v>
      </c>
      <c r="AP13" s="156"/>
    </row>
    <row r="14" spans="1:42" x14ac:dyDescent="0.15">
      <c r="A14" s="50" t="s">
        <v>148</v>
      </c>
      <c r="C14" s="54"/>
      <c r="D14" s="55"/>
      <c r="E14" s="55"/>
      <c r="F14" s="55" t="s">
        <v>149</v>
      </c>
      <c r="G14" s="55"/>
      <c r="H14" s="55"/>
      <c r="I14" s="55"/>
      <c r="J14" s="55"/>
      <c r="K14" s="56"/>
      <c r="L14" s="56"/>
      <c r="M14" s="56"/>
      <c r="N14" s="57">
        <v>39760531</v>
      </c>
      <c r="O14" s="60"/>
      <c r="P14" s="59"/>
      <c r="R14" s="6">
        <f>IF(COUNTIF(R15:R18,"-")=COUNTA(R15:R18),"-",SUM(R15:R18))</f>
        <v>39760531049</v>
      </c>
      <c r="AP14" s="156"/>
    </row>
    <row r="15" spans="1:42" x14ac:dyDescent="0.15">
      <c r="A15" s="50" t="s">
        <v>150</v>
      </c>
      <c r="C15" s="54"/>
      <c r="D15" s="55"/>
      <c r="E15" s="55"/>
      <c r="F15" s="55"/>
      <c r="G15" s="55" t="s">
        <v>151</v>
      </c>
      <c r="H15" s="55"/>
      <c r="I15" s="55"/>
      <c r="J15" s="55"/>
      <c r="K15" s="56"/>
      <c r="L15" s="56"/>
      <c r="M15" s="56"/>
      <c r="N15" s="57">
        <v>23099154</v>
      </c>
      <c r="O15" s="60"/>
      <c r="P15" s="59"/>
      <c r="R15" s="6">
        <v>23099154057</v>
      </c>
      <c r="AP15" s="156"/>
    </row>
    <row r="16" spans="1:42" x14ac:dyDescent="0.15">
      <c r="A16" s="50" t="s">
        <v>152</v>
      </c>
      <c r="C16" s="54"/>
      <c r="D16" s="55"/>
      <c r="E16" s="55"/>
      <c r="F16" s="55"/>
      <c r="G16" s="55" t="s">
        <v>153</v>
      </c>
      <c r="H16" s="55"/>
      <c r="I16" s="55"/>
      <c r="J16" s="55"/>
      <c r="K16" s="56"/>
      <c r="L16" s="56"/>
      <c r="M16" s="56"/>
      <c r="N16" s="57">
        <v>2359631</v>
      </c>
      <c r="O16" s="60"/>
      <c r="P16" s="59"/>
      <c r="R16" s="6">
        <v>2359630537</v>
      </c>
      <c r="AP16" s="156"/>
    </row>
    <row r="17" spans="1:42" x14ac:dyDescent="0.15">
      <c r="A17" s="50" t="s">
        <v>154</v>
      </c>
      <c r="C17" s="54"/>
      <c r="D17" s="55"/>
      <c r="E17" s="55"/>
      <c r="F17" s="55"/>
      <c r="G17" s="55" t="s">
        <v>155</v>
      </c>
      <c r="H17" s="55"/>
      <c r="I17" s="55"/>
      <c r="J17" s="55"/>
      <c r="K17" s="56"/>
      <c r="L17" s="56"/>
      <c r="M17" s="56"/>
      <c r="N17" s="57">
        <v>12895074</v>
      </c>
      <c r="O17" s="60"/>
      <c r="P17" s="59"/>
      <c r="R17" s="6">
        <v>12895074317</v>
      </c>
      <c r="AP17" s="156"/>
    </row>
    <row r="18" spans="1:42" x14ac:dyDescent="0.15">
      <c r="A18" s="50" t="s">
        <v>156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1406672</v>
      </c>
      <c r="O18" s="60"/>
      <c r="P18" s="59"/>
      <c r="R18" s="6">
        <v>1406672138</v>
      </c>
      <c r="AP18" s="156"/>
    </row>
    <row r="19" spans="1:42" x14ac:dyDescent="0.15">
      <c r="A19" s="50" t="s">
        <v>157</v>
      </c>
      <c r="C19" s="54"/>
      <c r="D19" s="55"/>
      <c r="E19" s="55"/>
      <c r="F19" s="55" t="s">
        <v>158</v>
      </c>
      <c r="G19" s="55"/>
      <c r="H19" s="55"/>
      <c r="I19" s="55"/>
      <c r="J19" s="55"/>
      <c r="K19" s="56"/>
      <c r="L19" s="56"/>
      <c r="M19" s="56"/>
      <c r="N19" s="57">
        <v>3824980</v>
      </c>
      <c r="O19" s="60" t="s">
        <v>249</v>
      </c>
      <c r="P19" s="59"/>
      <c r="R19" s="6">
        <f>IF(COUNTIF(R20:R22,"-")=COUNTA(R20:R22),"-",SUM(R20:R22))</f>
        <v>3824980093</v>
      </c>
      <c r="AP19" s="156"/>
    </row>
    <row r="20" spans="1:42" x14ac:dyDescent="0.15">
      <c r="A20" s="50" t="s">
        <v>159</v>
      </c>
      <c r="C20" s="54"/>
      <c r="D20" s="55"/>
      <c r="E20" s="55"/>
      <c r="F20" s="56"/>
      <c r="G20" s="56" t="s">
        <v>160</v>
      </c>
      <c r="H20" s="56"/>
      <c r="I20" s="55"/>
      <c r="J20" s="55"/>
      <c r="K20" s="56"/>
      <c r="L20" s="56"/>
      <c r="M20" s="56"/>
      <c r="N20" s="57">
        <v>1052921</v>
      </c>
      <c r="O20" s="60"/>
      <c r="P20" s="59"/>
      <c r="R20" s="6">
        <v>1052921467</v>
      </c>
      <c r="AP20" s="156"/>
    </row>
    <row r="21" spans="1:42" x14ac:dyDescent="0.15">
      <c r="A21" s="50" t="s">
        <v>161</v>
      </c>
      <c r="C21" s="54"/>
      <c r="D21" s="55"/>
      <c r="E21" s="55"/>
      <c r="F21" s="56"/>
      <c r="G21" s="55" t="s">
        <v>162</v>
      </c>
      <c r="H21" s="55"/>
      <c r="I21" s="55"/>
      <c r="J21" s="55"/>
      <c r="K21" s="56"/>
      <c r="L21" s="56"/>
      <c r="M21" s="56"/>
      <c r="N21" s="57">
        <v>1035852</v>
      </c>
      <c r="O21" s="60"/>
      <c r="P21" s="59"/>
      <c r="R21" s="6">
        <v>1035852152</v>
      </c>
      <c r="AP21" s="156"/>
    </row>
    <row r="22" spans="1:42" x14ac:dyDescent="0.15">
      <c r="A22" s="50" t="s">
        <v>163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1736206</v>
      </c>
      <c r="O22" s="60"/>
      <c r="P22" s="59"/>
      <c r="R22" s="6">
        <v>1736206474</v>
      </c>
      <c r="AP22" s="156"/>
    </row>
    <row r="23" spans="1:42" x14ac:dyDescent="0.15">
      <c r="A23" s="50" t="s">
        <v>164</v>
      </c>
      <c r="C23" s="54"/>
      <c r="D23" s="55"/>
      <c r="E23" s="56" t="s">
        <v>165</v>
      </c>
      <c r="F23" s="56"/>
      <c r="G23" s="55"/>
      <c r="H23" s="55"/>
      <c r="I23" s="55"/>
      <c r="J23" s="55"/>
      <c r="K23" s="56"/>
      <c r="L23" s="56"/>
      <c r="M23" s="56"/>
      <c r="N23" s="57">
        <v>115536357</v>
      </c>
      <c r="O23" s="60"/>
      <c r="P23" s="59"/>
      <c r="R23" s="6">
        <f>IF(COUNTIF(R24:R27,"-")=COUNTA(R24:R27),"-",SUM(R24:R27))</f>
        <v>115536357396</v>
      </c>
      <c r="AP23" s="156"/>
    </row>
    <row r="24" spans="1:42" x14ac:dyDescent="0.15">
      <c r="A24" s="50" t="s">
        <v>166</v>
      </c>
      <c r="C24" s="54"/>
      <c r="D24" s="55"/>
      <c r="E24" s="55"/>
      <c r="F24" s="55" t="s">
        <v>167</v>
      </c>
      <c r="G24" s="55"/>
      <c r="H24" s="55"/>
      <c r="I24" s="55"/>
      <c r="J24" s="55"/>
      <c r="K24" s="56"/>
      <c r="L24" s="56"/>
      <c r="M24" s="56"/>
      <c r="N24" s="57">
        <v>60951489</v>
      </c>
      <c r="O24" s="60"/>
      <c r="P24" s="59"/>
      <c r="R24" s="6">
        <v>60951489167</v>
      </c>
      <c r="AP24" s="156"/>
    </row>
    <row r="25" spans="1:42" x14ac:dyDescent="0.15">
      <c r="A25" s="50" t="s">
        <v>168</v>
      </c>
      <c r="C25" s="54"/>
      <c r="D25" s="55"/>
      <c r="E25" s="55"/>
      <c r="F25" s="55" t="s">
        <v>169</v>
      </c>
      <c r="G25" s="55"/>
      <c r="H25" s="55"/>
      <c r="I25" s="55"/>
      <c r="J25" s="55"/>
      <c r="K25" s="56"/>
      <c r="L25" s="56"/>
      <c r="M25" s="56"/>
      <c r="N25" s="57">
        <v>53927067</v>
      </c>
      <c r="O25" s="60"/>
      <c r="P25" s="59"/>
      <c r="R25" s="6">
        <v>53927067384</v>
      </c>
      <c r="AP25" s="156"/>
    </row>
    <row r="26" spans="1:42" x14ac:dyDescent="0.15">
      <c r="A26" s="50" t="s">
        <v>170</v>
      </c>
      <c r="C26" s="54"/>
      <c r="D26" s="55"/>
      <c r="E26" s="55"/>
      <c r="F26" s="55" t="s">
        <v>171</v>
      </c>
      <c r="G26" s="55"/>
      <c r="H26" s="55"/>
      <c r="I26" s="55"/>
      <c r="J26" s="55"/>
      <c r="K26" s="56"/>
      <c r="L26" s="56"/>
      <c r="M26" s="56"/>
      <c r="N26" s="57">
        <v>0</v>
      </c>
      <c r="O26" s="60"/>
      <c r="P26" s="59"/>
      <c r="R26" s="6">
        <v>0</v>
      </c>
      <c r="AP26" s="156"/>
    </row>
    <row r="27" spans="1:42" x14ac:dyDescent="0.15">
      <c r="A27" s="50" t="s">
        <v>172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657801</v>
      </c>
      <c r="O27" s="60"/>
      <c r="P27" s="59"/>
      <c r="R27" s="6">
        <v>657800845</v>
      </c>
      <c r="AP27" s="156"/>
    </row>
    <row r="28" spans="1:42" x14ac:dyDescent="0.15">
      <c r="A28" s="50" t="s">
        <v>173</v>
      </c>
      <c r="C28" s="54"/>
      <c r="D28" s="55" t="s">
        <v>174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15276249</v>
      </c>
      <c r="O28" s="60"/>
      <c r="P28" s="59"/>
      <c r="R28" s="6">
        <f>IF(COUNTIF(R29:R30,"-")=COUNTA(R29:R30),"-",SUM(R29:R30))</f>
        <v>15276249264</v>
      </c>
      <c r="AP28" s="156"/>
    </row>
    <row r="29" spans="1:42" x14ac:dyDescent="0.15">
      <c r="A29" s="50" t="s">
        <v>175</v>
      </c>
      <c r="C29" s="54"/>
      <c r="D29" s="55"/>
      <c r="E29" s="55" t="s">
        <v>176</v>
      </c>
      <c r="F29" s="55"/>
      <c r="G29" s="55"/>
      <c r="H29" s="55"/>
      <c r="I29" s="55"/>
      <c r="J29" s="55"/>
      <c r="K29" s="61"/>
      <c r="L29" s="61"/>
      <c r="M29" s="61"/>
      <c r="N29" s="57">
        <v>10160745</v>
      </c>
      <c r="O29" s="60"/>
      <c r="P29" s="59"/>
      <c r="R29" s="6">
        <v>10160745145</v>
      </c>
      <c r="AP29" s="156"/>
    </row>
    <row r="30" spans="1:42" x14ac:dyDescent="0.15">
      <c r="A30" s="50" t="s">
        <v>177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5115504</v>
      </c>
      <c r="O30" s="60"/>
      <c r="P30" s="59"/>
      <c r="R30" s="6">
        <v>5115504119</v>
      </c>
      <c r="AP30" s="156"/>
    </row>
    <row r="31" spans="1:42" x14ac:dyDescent="0.15">
      <c r="A31" s="50" t="s">
        <v>133</v>
      </c>
      <c r="C31" s="62" t="s">
        <v>134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-164802889</v>
      </c>
      <c r="O31" s="66"/>
      <c r="P31" s="59"/>
      <c r="R31" s="6">
        <f>IF(COUNTIF(R7:R28,"-")=COUNTA(R7:R28),"-",SUM(R28)-SUM(R7))</f>
        <v>-164802888887</v>
      </c>
      <c r="AP31" s="156"/>
    </row>
    <row r="32" spans="1:42" x14ac:dyDescent="0.15">
      <c r="A32" s="50" t="s">
        <v>180</v>
      </c>
      <c r="C32" s="54"/>
      <c r="D32" s="55" t="s">
        <v>181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227501</v>
      </c>
      <c r="O32" s="58"/>
      <c r="P32" s="59"/>
      <c r="R32" s="6">
        <f>IF(COUNTIF(R33:R36,"-")=COUNTA(R33:R36),"-",SUM(R33:R36))</f>
        <v>227501149</v>
      </c>
      <c r="AP32" s="156"/>
    </row>
    <row r="33" spans="1:42" x14ac:dyDescent="0.15">
      <c r="A33" s="50" t="s">
        <v>182</v>
      </c>
      <c r="C33" s="54"/>
      <c r="D33" s="55"/>
      <c r="E33" s="56" t="s">
        <v>183</v>
      </c>
      <c r="F33" s="56"/>
      <c r="G33" s="55"/>
      <c r="H33" s="55"/>
      <c r="I33" s="55"/>
      <c r="J33" s="55"/>
      <c r="K33" s="56"/>
      <c r="L33" s="56"/>
      <c r="M33" s="56"/>
      <c r="N33" s="57" t="s">
        <v>247</v>
      </c>
      <c r="O33" s="60"/>
      <c r="P33" s="59"/>
      <c r="R33" s="6" t="s">
        <v>11</v>
      </c>
      <c r="AP33" s="156"/>
    </row>
    <row r="34" spans="1:42" x14ac:dyDescent="0.15">
      <c r="A34" s="50" t="s">
        <v>184</v>
      </c>
      <c r="C34" s="54"/>
      <c r="D34" s="55"/>
      <c r="E34" s="56" t="s">
        <v>185</v>
      </c>
      <c r="F34" s="56"/>
      <c r="G34" s="55"/>
      <c r="H34" s="55"/>
      <c r="I34" s="55"/>
      <c r="J34" s="55"/>
      <c r="K34" s="56"/>
      <c r="L34" s="56"/>
      <c r="M34" s="56"/>
      <c r="N34" s="57">
        <v>218949</v>
      </c>
      <c r="O34" s="60"/>
      <c r="P34" s="59"/>
      <c r="R34" s="6">
        <v>218949362</v>
      </c>
      <c r="AP34" s="156"/>
    </row>
    <row r="35" spans="1:42" x14ac:dyDescent="0.15">
      <c r="A35" s="50" t="s">
        <v>186</v>
      </c>
      <c r="C35" s="54"/>
      <c r="D35" s="55"/>
      <c r="E35" s="55" t="s">
        <v>187</v>
      </c>
      <c r="F35" s="55"/>
      <c r="G35" s="55"/>
      <c r="H35" s="55"/>
      <c r="I35" s="55"/>
      <c r="J35" s="55"/>
      <c r="K35" s="56"/>
      <c r="L35" s="56"/>
      <c r="M35" s="56"/>
      <c r="N35" s="57">
        <v>3641</v>
      </c>
      <c r="O35" s="60"/>
      <c r="P35" s="59"/>
      <c r="R35" s="6">
        <v>3641080</v>
      </c>
      <c r="AP35" s="156"/>
    </row>
    <row r="36" spans="1:42" x14ac:dyDescent="0.15">
      <c r="A36" s="50" t="s">
        <v>188</v>
      </c>
      <c r="C36" s="54"/>
      <c r="D36" s="55"/>
      <c r="E36" s="55" t="s">
        <v>35</v>
      </c>
      <c r="F36" s="55"/>
      <c r="G36" s="55"/>
      <c r="H36" s="55"/>
      <c r="I36" s="55"/>
      <c r="J36" s="55"/>
      <c r="K36" s="56"/>
      <c r="L36" s="56"/>
      <c r="M36" s="56"/>
      <c r="N36" s="57">
        <v>4911</v>
      </c>
      <c r="O36" s="60"/>
      <c r="P36" s="59"/>
      <c r="R36" s="6">
        <v>4910707</v>
      </c>
      <c r="AP36" s="156"/>
    </row>
    <row r="37" spans="1:42" x14ac:dyDescent="0.15">
      <c r="A37" s="50" t="s">
        <v>189</v>
      </c>
      <c r="C37" s="54"/>
      <c r="D37" s="55" t="s">
        <v>190</v>
      </c>
      <c r="E37" s="55"/>
      <c r="F37" s="55"/>
      <c r="G37" s="55"/>
      <c r="H37" s="55"/>
      <c r="I37" s="55"/>
      <c r="J37" s="55"/>
      <c r="K37" s="61"/>
      <c r="L37" s="61"/>
      <c r="M37" s="61"/>
      <c r="N37" s="57">
        <v>160089</v>
      </c>
      <c r="O37" s="58"/>
      <c r="P37" s="59"/>
      <c r="R37" s="6">
        <f>IF(COUNTIF(R38:R39,"-")=COUNTA(R38:R39),"-",SUM(R38:R39))</f>
        <v>160088597</v>
      </c>
      <c r="AP37" s="156"/>
    </row>
    <row r="38" spans="1:42" x14ac:dyDescent="0.15">
      <c r="A38" s="50" t="s">
        <v>191</v>
      </c>
      <c r="C38" s="54"/>
      <c r="D38" s="55"/>
      <c r="E38" s="55" t="s">
        <v>192</v>
      </c>
      <c r="F38" s="55"/>
      <c r="G38" s="55"/>
      <c r="H38" s="55"/>
      <c r="I38" s="55"/>
      <c r="J38" s="55"/>
      <c r="K38" s="61"/>
      <c r="L38" s="61"/>
      <c r="M38" s="61"/>
      <c r="N38" s="57">
        <v>29459</v>
      </c>
      <c r="O38" s="60"/>
      <c r="P38" s="59"/>
      <c r="R38" s="6">
        <v>29459030</v>
      </c>
      <c r="AP38" s="156"/>
    </row>
    <row r="39" spans="1:42" ht="14.25" thickBot="1" x14ac:dyDescent="0.2">
      <c r="A39" s="50" t="s">
        <v>193</v>
      </c>
      <c r="C39" s="54"/>
      <c r="D39" s="55"/>
      <c r="E39" s="55" t="s">
        <v>35</v>
      </c>
      <c r="F39" s="55"/>
      <c r="G39" s="55"/>
      <c r="H39" s="55"/>
      <c r="I39" s="55"/>
      <c r="J39" s="55"/>
      <c r="K39" s="61"/>
      <c r="L39" s="61"/>
      <c r="M39" s="61"/>
      <c r="N39" s="57">
        <v>130630</v>
      </c>
      <c r="O39" s="60"/>
      <c r="P39" s="59"/>
      <c r="R39" s="6">
        <v>130629567</v>
      </c>
      <c r="AP39" s="156"/>
    </row>
    <row r="40" spans="1:42" ht="14.25" thickBot="1" x14ac:dyDescent="0.2">
      <c r="A40" s="50" t="s">
        <v>178</v>
      </c>
      <c r="C40" s="67" t="s">
        <v>179</v>
      </c>
      <c r="D40" s="68"/>
      <c r="E40" s="68"/>
      <c r="F40" s="68"/>
      <c r="G40" s="68"/>
      <c r="H40" s="68"/>
      <c r="I40" s="68"/>
      <c r="J40" s="68"/>
      <c r="K40" s="69"/>
      <c r="L40" s="69"/>
      <c r="M40" s="69"/>
      <c r="N40" s="70">
        <v>-164870301</v>
      </c>
      <c r="O40" s="71"/>
      <c r="P40" s="59"/>
      <c r="R40" s="6">
        <f>IF(COUNTIF(R31:R39,"-")=COUNTA(R31:R39),"-",SUM(R31,R37)-SUM(R32))</f>
        <v>-164870301439</v>
      </c>
      <c r="AP40" s="156"/>
    </row>
    <row r="41" spans="1:42" s="73" customFormat="1" ht="3.75" customHeight="1" x14ac:dyDescent="0.15">
      <c r="A41" s="72"/>
      <c r="C41" s="74"/>
      <c r="D41" s="74"/>
      <c r="E41" s="75"/>
      <c r="F41" s="75"/>
      <c r="G41" s="75"/>
      <c r="H41" s="75"/>
      <c r="I41" s="75"/>
      <c r="J41" s="76"/>
      <c r="K41" s="76"/>
      <c r="L41" s="76"/>
    </row>
    <row r="42" spans="1:42" s="73" customFormat="1" ht="15.6" customHeight="1" x14ac:dyDescent="0.15">
      <c r="A42" s="72"/>
      <c r="C42" s="77"/>
      <c r="D42" s="77" t="s">
        <v>234</v>
      </c>
      <c r="E42" s="78"/>
      <c r="F42" s="78"/>
      <c r="G42" s="78"/>
      <c r="H42" s="78"/>
      <c r="I42" s="78"/>
      <c r="J42" s="79"/>
      <c r="K42" s="79"/>
      <c r="L42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8"/>
  <sheetViews>
    <sheetView showGridLines="0" topLeftCell="B1" zoomScale="85" zoomScaleNormal="85" zoomScaleSheetLayoutView="100" workbookViewId="0">
      <selection activeCell="AA16" sqref="AA16"/>
    </sheetView>
  </sheetViews>
  <sheetFormatPr defaultRowHeight="12.75" x14ac:dyDescent="0.15"/>
  <cols>
    <col min="1" max="1" width="9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customWidth="1"/>
    <col min="18" max="18" width="3" style="83" customWidth="1"/>
    <col min="19" max="19" width="1" style="83" customWidth="1"/>
    <col min="20" max="20" width="0" style="83" hidden="1" customWidth="1"/>
    <col min="21" max="24" width="9" style="83" hidden="1" customWidth="1"/>
    <col min="25" max="25" width="0" style="83" hidden="1" customWidth="1"/>
    <col min="26" max="16384" width="9" style="83"/>
  </cols>
  <sheetData>
    <row r="2" spans="1:24" ht="24" x14ac:dyDescent="0.25">
      <c r="B2" s="82"/>
      <c r="C2" s="200" t="s">
        <v>250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3" spans="1:24" ht="17.25" x14ac:dyDescent="0.2">
      <c r="B3" s="84"/>
      <c r="C3" s="201" t="s">
        <v>245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</row>
    <row r="4" spans="1:24" ht="17.25" x14ac:dyDescent="0.2">
      <c r="B4" s="84"/>
      <c r="C4" s="201" t="s">
        <v>246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</row>
    <row r="5" spans="1:24" ht="15.75" customHeight="1" thickBot="1" x14ac:dyDescent="0.2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86"/>
      <c r="Q5" s="86"/>
      <c r="R5" s="87" t="s">
        <v>242</v>
      </c>
    </row>
    <row r="6" spans="1:24" ht="12.75" customHeight="1" x14ac:dyDescent="0.15">
      <c r="B6" s="88"/>
      <c r="C6" s="202" t="s">
        <v>0</v>
      </c>
      <c r="D6" s="203"/>
      <c r="E6" s="203"/>
      <c r="F6" s="203"/>
      <c r="G6" s="203"/>
      <c r="H6" s="203"/>
      <c r="I6" s="203"/>
      <c r="J6" s="204"/>
      <c r="K6" s="208" t="s">
        <v>235</v>
      </c>
      <c r="L6" s="203"/>
      <c r="M6" s="89"/>
      <c r="N6" s="89"/>
      <c r="O6" s="89"/>
      <c r="P6" s="89"/>
      <c r="Q6" s="89"/>
      <c r="R6" s="90"/>
    </row>
    <row r="7" spans="1:24" ht="29.25" customHeight="1" thickBot="1" x14ac:dyDescent="0.2">
      <c r="A7" s="81" t="s">
        <v>227</v>
      </c>
      <c r="B7" s="88"/>
      <c r="C7" s="205"/>
      <c r="D7" s="206"/>
      <c r="E7" s="206"/>
      <c r="F7" s="206"/>
      <c r="G7" s="206"/>
      <c r="H7" s="206"/>
      <c r="I7" s="206"/>
      <c r="J7" s="207"/>
      <c r="K7" s="209"/>
      <c r="L7" s="206"/>
      <c r="M7" s="210" t="s">
        <v>236</v>
      </c>
      <c r="N7" s="211"/>
      <c r="O7" s="210" t="s">
        <v>237</v>
      </c>
      <c r="P7" s="211"/>
      <c r="Q7" s="210" t="s">
        <v>132</v>
      </c>
      <c r="R7" s="212"/>
    </row>
    <row r="8" spans="1:24" ht="15.95" customHeight="1" x14ac:dyDescent="0.15">
      <c r="A8" s="81" t="s">
        <v>194</v>
      </c>
      <c r="B8" s="91"/>
      <c r="C8" s="92" t="s">
        <v>195</v>
      </c>
      <c r="D8" s="93"/>
      <c r="E8" s="93"/>
      <c r="F8" s="93"/>
      <c r="G8" s="93"/>
      <c r="H8" s="93"/>
      <c r="I8" s="93"/>
      <c r="J8" s="94"/>
      <c r="K8" s="95">
        <v>451896191</v>
      </c>
      <c r="L8" s="96"/>
      <c r="M8" s="95">
        <v>583611105</v>
      </c>
      <c r="N8" s="97"/>
      <c r="O8" s="95">
        <v>-131775905</v>
      </c>
      <c r="P8" s="97"/>
      <c r="Q8" s="98">
        <v>60991</v>
      </c>
      <c r="R8" s="99"/>
      <c r="U8" s="157">
        <f t="shared" ref="U8:U13" si="0">IF(COUNTIF(V8:X8,"-")=COUNTA(V8:X8),"-",SUM(V8:X8))</f>
        <v>451896191211</v>
      </c>
      <c r="V8" s="157">
        <v>583611105250</v>
      </c>
      <c r="W8" s="157">
        <v>-131775905039</v>
      </c>
      <c r="X8" s="157">
        <v>60991000</v>
      </c>
    </row>
    <row r="9" spans="1:24" ht="15.95" customHeight="1" x14ac:dyDescent="0.15">
      <c r="A9" s="81" t="s">
        <v>196</v>
      </c>
      <c r="B9" s="91"/>
      <c r="C9" s="24"/>
      <c r="D9" s="19" t="s">
        <v>197</v>
      </c>
      <c r="E9" s="19"/>
      <c r="F9" s="19"/>
      <c r="G9" s="19"/>
      <c r="H9" s="19"/>
      <c r="I9" s="19"/>
      <c r="J9" s="100"/>
      <c r="K9" s="101">
        <v>-164870301</v>
      </c>
      <c r="L9" s="102"/>
      <c r="M9" s="194"/>
      <c r="N9" s="195"/>
      <c r="O9" s="101">
        <v>-164870301</v>
      </c>
      <c r="P9" s="103"/>
      <c r="Q9" s="104">
        <v>0</v>
      </c>
      <c r="R9" s="105"/>
      <c r="U9" s="157">
        <f t="shared" si="0"/>
        <v>-164870301439</v>
      </c>
      <c r="V9" s="157" t="s">
        <v>11</v>
      </c>
      <c r="W9" s="157">
        <v>-164870301439</v>
      </c>
      <c r="X9" s="157">
        <v>0</v>
      </c>
    </row>
    <row r="10" spans="1:24" ht="15.95" customHeight="1" x14ac:dyDescent="0.15">
      <c r="A10" s="81" t="s">
        <v>198</v>
      </c>
      <c r="B10" s="88"/>
      <c r="C10" s="106"/>
      <c r="D10" s="100" t="s">
        <v>199</v>
      </c>
      <c r="E10" s="100"/>
      <c r="F10" s="100"/>
      <c r="G10" s="100"/>
      <c r="H10" s="100"/>
      <c r="I10" s="100"/>
      <c r="J10" s="100"/>
      <c r="K10" s="101">
        <v>163044411</v>
      </c>
      <c r="L10" s="102" t="s">
        <v>249</v>
      </c>
      <c r="M10" s="185"/>
      <c r="N10" s="186"/>
      <c r="O10" s="101">
        <v>163044411</v>
      </c>
      <c r="P10" s="103" t="s">
        <v>249</v>
      </c>
      <c r="Q10" s="104">
        <v>0</v>
      </c>
      <c r="R10" s="107"/>
      <c r="U10" s="157">
        <f t="shared" si="0"/>
        <v>163044411328</v>
      </c>
      <c r="V10" s="157" t="s">
        <v>11</v>
      </c>
      <c r="W10" s="157">
        <f>IF(COUNTIF(W11:W12,"-")=COUNTA(W11:W12),"-",SUM(W11:W12))</f>
        <v>163044411328</v>
      </c>
      <c r="X10" s="157">
        <f>IF(COUNTIF(X11:X12,"-")=COUNTA(X11:X12),"-",SUM(X11:X12))</f>
        <v>0</v>
      </c>
    </row>
    <row r="11" spans="1:24" ht="15.95" customHeight="1" x14ac:dyDescent="0.15">
      <c r="A11" s="81" t="s">
        <v>200</v>
      </c>
      <c r="B11" s="88"/>
      <c r="C11" s="108"/>
      <c r="D11" s="100"/>
      <c r="E11" s="109" t="s">
        <v>201</v>
      </c>
      <c r="F11" s="109"/>
      <c r="G11" s="109"/>
      <c r="H11" s="109"/>
      <c r="I11" s="109"/>
      <c r="J11" s="100"/>
      <c r="K11" s="101">
        <v>116099405</v>
      </c>
      <c r="L11" s="102"/>
      <c r="M11" s="185"/>
      <c r="N11" s="186"/>
      <c r="O11" s="101">
        <v>116099405</v>
      </c>
      <c r="P11" s="103"/>
      <c r="Q11" s="104">
        <v>0</v>
      </c>
      <c r="R11" s="107"/>
      <c r="U11" s="157">
        <f t="shared" si="0"/>
        <v>116099404627</v>
      </c>
      <c r="V11" s="157" t="s">
        <v>11</v>
      </c>
      <c r="W11" s="157">
        <v>116099404627</v>
      </c>
      <c r="X11" s="157">
        <v>0</v>
      </c>
    </row>
    <row r="12" spans="1:24" ht="15.95" customHeight="1" x14ac:dyDescent="0.15">
      <c r="A12" s="81" t="s">
        <v>202</v>
      </c>
      <c r="B12" s="88"/>
      <c r="C12" s="110"/>
      <c r="D12" s="111"/>
      <c r="E12" s="111" t="s">
        <v>203</v>
      </c>
      <c r="F12" s="111"/>
      <c r="G12" s="111"/>
      <c r="H12" s="111"/>
      <c r="I12" s="111"/>
      <c r="J12" s="112"/>
      <c r="K12" s="113">
        <v>46945007</v>
      </c>
      <c r="L12" s="114"/>
      <c r="M12" s="196"/>
      <c r="N12" s="197"/>
      <c r="O12" s="113">
        <v>46945007</v>
      </c>
      <c r="P12" s="115"/>
      <c r="Q12" s="116">
        <v>0</v>
      </c>
      <c r="R12" s="117"/>
      <c r="U12" s="157">
        <f t="shared" si="0"/>
        <v>46945006701</v>
      </c>
      <c r="V12" s="157" t="s">
        <v>11</v>
      </c>
      <c r="W12" s="157">
        <v>46945006701</v>
      </c>
      <c r="X12" s="157">
        <v>0</v>
      </c>
    </row>
    <row r="13" spans="1:24" ht="15.95" customHeight="1" x14ac:dyDescent="0.15">
      <c r="A13" s="81" t="s">
        <v>204</v>
      </c>
      <c r="B13" s="88"/>
      <c r="C13" s="118"/>
      <c r="D13" s="119" t="s">
        <v>205</v>
      </c>
      <c r="E13" s="120"/>
      <c r="F13" s="119"/>
      <c r="G13" s="119"/>
      <c r="H13" s="119"/>
      <c r="I13" s="119"/>
      <c r="J13" s="121"/>
      <c r="K13" s="122">
        <v>-1825890</v>
      </c>
      <c r="L13" s="123"/>
      <c r="M13" s="198"/>
      <c r="N13" s="199"/>
      <c r="O13" s="122">
        <v>-1825890</v>
      </c>
      <c r="P13" s="124"/>
      <c r="Q13" s="125">
        <v>0</v>
      </c>
      <c r="R13" s="126"/>
      <c r="U13" s="157">
        <f t="shared" si="0"/>
        <v>-1825890111</v>
      </c>
      <c r="V13" s="157" t="s">
        <v>11</v>
      </c>
      <c r="W13" s="157">
        <f>IF(COUNTIF(W9:W10,"-")=COUNTA(W9:W10),"-",SUM(W9:W10))</f>
        <v>-1825890111</v>
      </c>
      <c r="X13" s="157">
        <f>IF(COUNTIF(X9:X10,"-")=COUNTA(X9:X10),"-",SUM(X9:X10))</f>
        <v>0</v>
      </c>
    </row>
    <row r="14" spans="1:24" ht="15.95" customHeight="1" x14ac:dyDescent="0.15">
      <c r="A14" s="81" t="s">
        <v>206</v>
      </c>
      <c r="B14" s="88"/>
      <c r="C14" s="24"/>
      <c r="D14" s="127" t="s">
        <v>238</v>
      </c>
      <c r="E14" s="127"/>
      <c r="F14" s="127"/>
      <c r="G14" s="109"/>
      <c r="H14" s="109"/>
      <c r="I14" s="109"/>
      <c r="J14" s="100"/>
      <c r="K14" s="187"/>
      <c r="L14" s="188"/>
      <c r="M14" s="101" t="s">
        <v>11</v>
      </c>
      <c r="N14" s="103"/>
      <c r="O14" s="101" t="s">
        <v>11</v>
      </c>
      <c r="P14" s="103"/>
      <c r="Q14" s="192"/>
      <c r="R14" s="193"/>
      <c r="U14" s="157">
        <v>0</v>
      </c>
      <c r="V14" s="157" t="s">
        <v>11</v>
      </c>
      <c r="W14" s="157" t="s">
        <v>11</v>
      </c>
      <c r="X14" s="157" t="s">
        <v>11</v>
      </c>
    </row>
    <row r="15" spans="1:24" ht="15.95" customHeight="1" x14ac:dyDescent="0.15">
      <c r="A15" s="81" t="s">
        <v>207</v>
      </c>
      <c r="B15" s="88"/>
      <c r="C15" s="24"/>
      <c r="D15" s="127"/>
      <c r="E15" s="127" t="s">
        <v>208</v>
      </c>
      <c r="F15" s="109"/>
      <c r="G15" s="109"/>
      <c r="H15" s="109"/>
      <c r="I15" s="109"/>
      <c r="J15" s="100"/>
      <c r="K15" s="187"/>
      <c r="L15" s="188"/>
      <c r="M15" s="101" t="s">
        <v>11</v>
      </c>
      <c r="N15" s="103"/>
      <c r="O15" s="101" t="s">
        <v>11</v>
      </c>
      <c r="P15" s="103"/>
      <c r="Q15" s="189"/>
      <c r="R15" s="190"/>
      <c r="U15" s="157">
        <v>0</v>
      </c>
      <c r="V15" s="157" t="s">
        <v>11</v>
      </c>
      <c r="W15" s="157" t="s">
        <v>11</v>
      </c>
      <c r="X15" s="157" t="s">
        <v>11</v>
      </c>
    </row>
    <row r="16" spans="1:24" ht="15.95" customHeight="1" x14ac:dyDescent="0.15">
      <c r="A16" s="81" t="s">
        <v>209</v>
      </c>
      <c r="B16" s="88"/>
      <c r="C16" s="24"/>
      <c r="D16" s="127"/>
      <c r="E16" s="127" t="s">
        <v>210</v>
      </c>
      <c r="F16" s="127"/>
      <c r="G16" s="109"/>
      <c r="H16" s="109"/>
      <c r="I16" s="109"/>
      <c r="J16" s="100"/>
      <c r="K16" s="187"/>
      <c r="L16" s="188"/>
      <c r="M16" s="101" t="s">
        <v>11</v>
      </c>
      <c r="N16" s="103"/>
      <c r="O16" s="101" t="s">
        <v>11</v>
      </c>
      <c r="P16" s="103"/>
      <c r="Q16" s="189"/>
      <c r="R16" s="190"/>
      <c r="U16" s="157">
        <v>0</v>
      </c>
      <c r="V16" s="157" t="s">
        <v>11</v>
      </c>
      <c r="W16" s="157" t="s">
        <v>11</v>
      </c>
      <c r="X16" s="157" t="s">
        <v>11</v>
      </c>
    </row>
    <row r="17" spans="1:24" ht="15.95" customHeight="1" x14ac:dyDescent="0.15">
      <c r="A17" s="81" t="s">
        <v>211</v>
      </c>
      <c r="B17" s="88"/>
      <c r="C17" s="24"/>
      <c r="D17" s="127"/>
      <c r="E17" s="127" t="s">
        <v>212</v>
      </c>
      <c r="F17" s="127"/>
      <c r="G17" s="109"/>
      <c r="H17" s="109"/>
      <c r="I17" s="109"/>
      <c r="J17" s="100"/>
      <c r="K17" s="187"/>
      <c r="L17" s="188"/>
      <c r="M17" s="101" t="s">
        <v>11</v>
      </c>
      <c r="N17" s="103"/>
      <c r="O17" s="101" t="s">
        <v>11</v>
      </c>
      <c r="P17" s="103"/>
      <c r="Q17" s="189"/>
      <c r="R17" s="190"/>
      <c r="U17" s="157">
        <v>0</v>
      </c>
      <c r="V17" s="157" t="s">
        <v>11</v>
      </c>
      <c r="W17" s="157" t="s">
        <v>11</v>
      </c>
      <c r="X17" s="157" t="s">
        <v>11</v>
      </c>
    </row>
    <row r="18" spans="1:24" ht="15.95" customHeight="1" x14ac:dyDescent="0.15">
      <c r="A18" s="81" t="s">
        <v>213</v>
      </c>
      <c r="B18" s="88"/>
      <c r="C18" s="24"/>
      <c r="D18" s="127"/>
      <c r="E18" s="127" t="s">
        <v>214</v>
      </c>
      <c r="F18" s="127"/>
      <c r="G18" s="109"/>
      <c r="H18" s="20"/>
      <c r="I18" s="109"/>
      <c r="J18" s="100"/>
      <c r="K18" s="187"/>
      <c r="L18" s="188"/>
      <c r="M18" s="101" t="s">
        <v>11</v>
      </c>
      <c r="N18" s="103"/>
      <c r="O18" s="101" t="s">
        <v>11</v>
      </c>
      <c r="P18" s="103"/>
      <c r="Q18" s="189"/>
      <c r="R18" s="190"/>
      <c r="U18" s="157">
        <v>0</v>
      </c>
      <c r="V18" s="157" t="s">
        <v>11</v>
      </c>
      <c r="W18" s="157" t="s">
        <v>11</v>
      </c>
      <c r="X18" s="157" t="s">
        <v>11</v>
      </c>
    </row>
    <row r="19" spans="1:24" ht="15.95" customHeight="1" x14ac:dyDescent="0.15">
      <c r="A19" s="81" t="s">
        <v>215</v>
      </c>
      <c r="B19" s="88"/>
      <c r="C19" s="24"/>
      <c r="D19" s="127" t="s">
        <v>216</v>
      </c>
      <c r="E19" s="109"/>
      <c r="F19" s="109"/>
      <c r="G19" s="109"/>
      <c r="H19" s="109"/>
      <c r="I19" s="109"/>
      <c r="J19" s="100"/>
      <c r="K19" s="101">
        <v>0</v>
      </c>
      <c r="L19" s="102"/>
      <c r="M19" s="101" t="s">
        <v>11</v>
      </c>
      <c r="N19" s="103"/>
      <c r="O19" s="185"/>
      <c r="P19" s="186"/>
      <c r="Q19" s="185"/>
      <c r="R19" s="191"/>
      <c r="U19" s="157">
        <v>0</v>
      </c>
      <c r="V19" s="157" t="s">
        <v>11</v>
      </c>
      <c r="W19" s="157" t="s">
        <v>11</v>
      </c>
      <c r="X19" s="157" t="s">
        <v>11</v>
      </c>
    </row>
    <row r="20" spans="1:24" ht="15.95" customHeight="1" x14ac:dyDescent="0.15">
      <c r="A20" s="81" t="s">
        <v>217</v>
      </c>
      <c r="B20" s="88"/>
      <c r="C20" s="24"/>
      <c r="D20" s="127" t="s">
        <v>218</v>
      </c>
      <c r="E20" s="127"/>
      <c r="F20" s="109"/>
      <c r="G20" s="109"/>
      <c r="H20" s="109"/>
      <c r="I20" s="109"/>
      <c r="J20" s="100"/>
      <c r="K20" s="101">
        <v>1564050</v>
      </c>
      <c r="L20" s="102"/>
      <c r="M20" s="101" t="s">
        <v>11</v>
      </c>
      <c r="N20" s="103"/>
      <c r="O20" s="185"/>
      <c r="P20" s="186"/>
      <c r="Q20" s="185"/>
      <c r="R20" s="191"/>
      <c r="U20" s="157">
        <v>1564050270</v>
      </c>
      <c r="V20" s="157" t="s">
        <v>11</v>
      </c>
      <c r="W20" s="157" t="s">
        <v>11</v>
      </c>
      <c r="X20" s="157" t="s">
        <v>11</v>
      </c>
    </row>
    <row r="21" spans="1:24" ht="15.95" customHeight="1" x14ac:dyDescent="0.15">
      <c r="A21" s="81" t="s">
        <v>239</v>
      </c>
      <c r="B21" s="88"/>
      <c r="C21" s="24"/>
      <c r="D21" s="127" t="s">
        <v>219</v>
      </c>
      <c r="E21" s="127"/>
      <c r="F21" s="109"/>
      <c r="G21" s="109"/>
      <c r="H21" s="109"/>
      <c r="I21" s="109"/>
      <c r="J21" s="100"/>
      <c r="K21" s="101">
        <v>267349</v>
      </c>
      <c r="L21" s="128"/>
      <c r="M21" s="185"/>
      <c r="N21" s="186"/>
      <c r="O21" s="185"/>
      <c r="P21" s="186"/>
      <c r="Q21" s="104">
        <v>267349</v>
      </c>
      <c r="R21" s="107"/>
      <c r="U21" s="157">
        <f>IF(COUNTIF(V21:X21,"-")=COUNTA(V21:X21),"-",SUM(V21:X21))</f>
        <v>267348708</v>
      </c>
      <c r="V21" s="157" t="s">
        <v>11</v>
      </c>
      <c r="W21" s="157" t="s">
        <v>11</v>
      </c>
      <c r="X21" s="157">
        <v>267348708</v>
      </c>
    </row>
    <row r="22" spans="1:24" ht="15.95" customHeight="1" x14ac:dyDescent="0.15">
      <c r="A22" s="81" t="s">
        <v>240</v>
      </c>
      <c r="B22" s="88"/>
      <c r="C22" s="24"/>
      <c r="D22" s="127" t="s">
        <v>220</v>
      </c>
      <c r="E22" s="127"/>
      <c r="F22" s="109"/>
      <c r="G22" s="109"/>
      <c r="H22" s="109"/>
      <c r="I22" s="109"/>
      <c r="J22" s="100"/>
      <c r="K22" s="101" t="s">
        <v>11</v>
      </c>
      <c r="L22" s="128"/>
      <c r="M22" s="185"/>
      <c r="N22" s="186"/>
      <c r="O22" s="185"/>
      <c r="P22" s="186"/>
      <c r="Q22" s="104" t="s">
        <v>247</v>
      </c>
      <c r="R22" s="107"/>
      <c r="U22" s="157" t="str">
        <f>IF(COUNTIF(V22:X22,"-")=COUNTA(V22:X22),"-",SUM(V22:X22))</f>
        <v>-</v>
      </c>
      <c r="V22" s="157" t="s">
        <v>11</v>
      </c>
      <c r="W22" s="157" t="s">
        <v>11</v>
      </c>
      <c r="X22" s="157" t="s">
        <v>248</v>
      </c>
    </row>
    <row r="23" spans="1:24" ht="15.95" customHeight="1" x14ac:dyDescent="0.15">
      <c r="A23" s="81" t="s">
        <v>241</v>
      </c>
      <c r="B23" s="88"/>
      <c r="C23" s="24"/>
      <c r="D23" s="127" t="s">
        <v>221</v>
      </c>
      <c r="E23" s="127"/>
      <c r="F23" s="109"/>
      <c r="G23" s="109"/>
      <c r="H23" s="109"/>
      <c r="I23" s="109"/>
      <c r="J23" s="100"/>
      <c r="K23" s="101">
        <v>23072</v>
      </c>
      <c r="L23" s="102"/>
      <c r="M23" s="185"/>
      <c r="N23" s="186"/>
      <c r="O23" s="185"/>
      <c r="P23" s="186"/>
      <c r="Q23" s="104">
        <v>23072</v>
      </c>
      <c r="R23" s="107"/>
      <c r="U23" s="157">
        <f>IF(COUNTIF(V23:X23,"-")=COUNTA(V23:X23),"-",SUM(V23:X23))</f>
        <v>23072303</v>
      </c>
      <c r="V23" s="157" t="s">
        <v>11</v>
      </c>
      <c r="W23" s="157" t="s">
        <v>11</v>
      </c>
      <c r="X23" s="157">
        <v>23072303</v>
      </c>
    </row>
    <row r="24" spans="1:24" ht="15.95" customHeight="1" x14ac:dyDescent="0.15">
      <c r="A24" s="81" t="s">
        <v>222</v>
      </c>
      <c r="B24" s="88"/>
      <c r="C24" s="110"/>
      <c r="D24" s="111" t="s">
        <v>35</v>
      </c>
      <c r="E24" s="111"/>
      <c r="F24" s="111"/>
      <c r="G24" s="129"/>
      <c r="H24" s="129"/>
      <c r="I24" s="129"/>
      <c r="J24" s="112"/>
      <c r="K24" s="113">
        <v>10591382</v>
      </c>
      <c r="L24" s="114"/>
      <c r="M24" s="113" t="s">
        <v>11</v>
      </c>
      <c r="N24" s="115"/>
      <c r="O24" s="113" t="s">
        <v>11</v>
      </c>
      <c r="P24" s="115"/>
      <c r="Q24" s="183"/>
      <c r="R24" s="184"/>
      <c r="S24" s="130"/>
      <c r="U24" s="157">
        <v>10591381626</v>
      </c>
      <c r="V24" s="157" t="s">
        <v>11</v>
      </c>
      <c r="W24" s="157" t="s">
        <v>11</v>
      </c>
      <c r="X24" s="157" t="s">
        <v>11</v>
      </c>
    </row>
    <row r="25" spans="1:24" ht="15.95" customHeight="1" thickBot="1" x14ac:dyDescent="0.2">
      <c r="A25" s="81" t="s">
        <v>223</v>
      </c>
      <c r="B25" s="88"/>
      <c r="C25" s="131"/>
      <c r="D25" s="132" t="s">
        <v>224</v>
      </c>
      <c r="E25" s="132"/>
      <c r="F25" s="133"/>
      <c r="G25" s="133"/>
      <c r="H25" s="134"/>
      <c r="I25" s="133"/>
      <c r="J25" s="135"/>
      <c r="K25" s="136">
        <v>10619963</v>
      </c>
      <c r="L25" s="137"/>
      <c r="M25" s="136">
        <v>8001661</v>
      </c>
      <c r="N25" s="138"/>
      <c r="O25" s="136">
        <v>2327881</v>
      </c>
      <c r="P25" s="138"/>
      <c r="Q25" s="139">
        <v>290421</v>
      </c>
      <c r="R25" s="140"/>
      <c r="S25" s="130"/>
      <c r="U25" s="157">
        <f>IF(AND(U13="-",COUNTA(U19:U24)=COUNTIF(U19:U24,"-")),"-",SUM(U13,U19:U24))</f>
        <v>10619962796</v>
      </c>
      <c r="V25" s="157">
        <f>IF(AND(V26="-",V8="-"),"-",SUM(V26)-SUM(V8))</f>
        <v>8001661061</v>
      </c>
      <c r="W25" s="157">
        <f>IF(AND(W26="-",W8="-"),"-",SUM(W26)-SUM(W8))</f>
        <v>2327880953</v>
      </c>
      <c r="X25" s="157">
        <f>IF(AND(X13="-",COUNTIF(X21:X23,"-")=COUNTA(X21:X23)),"-",SUM(X13,X21:X23))</f>
        <v>290421011</v>
      </c>
    </row>
    <row r="26" spans="1:24" ht="15.95" customHeight="1" thickBot="1" x14ac:dyDescent="0.2">
      <c r="A26" s="81" t="s">
        <v>225</v>
      </c>
      <c r="B26" s="88"/>
      <c r="C26" s="141" t="s">
        <v>226</v>
      </c>
      <c r="D26" s="142"/>
      <c r="E26" s="142"/>
      <c r="F26" s="142"/>
      <c r="G26" s="143"/>
      <c r="H26" s="143"/>
      <c r="I26" s="143"/>
      <c r="J26" s="144"/>
      <c r="K26" s="145">
        <v>462516154</v>
      </c>
      <c r="L26" s="146"/>
      <c r="M26" s="145">
        <v>591612766</v>
      </c>
      <c r="N26" s="147"/>
      <c r="O26" s="145">
        <v>-129448024</v>
      </c>
      <c r="P26" s="147"/>
      <c r="Q26" s="148">
        <v>351412</v>
      </c>
      <c r="R26" s="149"/>
      <c r="S26" s="130"/>
      <c r="U26" s="157">
        <f>IF(AND(U25="-",U8="-"),"-",SUM(U8,U25))</f>
        <v>462516154007</v>
      </c>
      <c r="V26" s="157">
        <v>591612766311</v>
      </c>
      <c r="W26" s="157">
        <v>-129448024086</v>
      </c>
      <c r="X26" s="157">
        <f>IF(AND(X8="-",X25="-"),"-",SUM(X8,X25))</f>
        <v>351412011</v>
      </c>
    </row>
    <row r="27" spans="1:24" ht="6.75" customHeight="1" x14ac:dyDescent="0.15">
      <c r="B27" s="88"/>
      <c r="C27" s="150"/>
      <c r="D27" s="151"/>
      <c r="E27" s="151"/>
      <c r="F27" s="151"/>
      <c r="G27" s="151"/>
      <c r="H27" s="151"/>
      <c r="I27" s="151"/>
      <c r="J27" s="151"/>
      <c r="K27" s="88"/>
      <c r="L27" s="88"/>
      <c r="M27" s="88"/>
      <c r="N27" s="88"/>
      <c r="O27" s="88"/>
      <c r="P27" s="88"/>
      <c r="Q27" s="88"/>
      <c r="R27" s="19"/>
      <c r="S27" s="130"/>
    </row>
    <row r="28" spans="1:24" ht="15.6" customHeight="1" x14ac:dyDescent="0.15">
      <c r="B28" s="88"/>
      <c r="C28" s="152"/>
      <c r="D28" s="153" t="s">
        <v>234</v>
      </c>
      <c r="F28" s="154"/>
      <c r="G28" s="155"/>
      <c r="H28" s="154"/>
      <c r="I28" s="154"/>
      <c r="J28" s="152"/>
      <c r="K28" s="88"/>
      <c r="L28" s="88"/>
      <c r="M28" s="88"/>
      <c r="N28" s="88"/>
      <c r="O28" s="88"/>
      <c r="P28" s="88"/>
      <c r="Q28" s="88"/>
      <c r="R28" s="19"/>
      <c r="S28" s="130"/>
    </row>
  </sheetData>
  <mergeCells count="34">
    <mergeCell ref="C2:R2"/>
    <mergeCell ref="C3:R3"/>
    <mergeCell ref="C4:R4"/>
    <mergeCell ref="C6:J7"/>
    <mergeCell ref="K6:L7"/>
    <mergeCell ref="M7:N7"/>
    <mergeCell ref="O7:P7"/>
    <mergeCell ref="Q7:R7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K18:L18"/>
    <mergeCell ref="Q18:R18"/>
    <mergeCell ref="O19:P19"/>
    <mergeCell ref="Q19:R19"/>
    <mergeCell ref="O20:P20"/>
    <mergeCell ref="Q20:R20"/>
    <mergeCell ref="Q24:R24"/>
    <mergeCell ref="M21:N21"/>
    <mergeCell ref="O21:P21"/>
    <mergeCell ref="M22:N22"/>
    <mergeCell ref="O22:P22"/>
    <mergeCell ref="M23:N23"/>
    <mergeCell ref="O23:P23"/>
  </mergeCells>
  <phoneticPr fontId="11"/>
  <pageMargins left="0.70866141732283472" right="0.70866141732283472" top="0.39370078740157477" bottom="0.39370078740157477" header="0.51181102362204722" footer="0.51181102362204722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連結貸借対照表</vt:lpstr>
      <vt:lpstr>連結行政コスト計算書</vt:lpstr>
      <vt:lpstr>連結純資産変動計算書</vt:lpstr>
      <vt:lpstr>連結行政コスト計算書!Print_Area</vt:lpstr>
      <vt:lpstr>連結純資産変動計算書!Print_Area</vt:lpstr>
      <vt:lpstr>連結貸借対照表!Print_Area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2018-04-09T01:48:57Z</dcterms:created>
  <dcterms:modified xsi:type="dcterms:W3CDTF">2018-04-09T08:49:50Z</dcterms:modified>
</cp:coreProperties>
</file>